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1475" windowHeight="9270" firstSheet="1" activeTab="3"/>
  </bookViews>
  <sheets>
    <sheet name="LULU Balance Sheet (1)" sheetId="8" r:id="rId1"/>
    <sheet name="NKE Balance Sheet (1)" sheetId="2" r:id="rId2"/>
    <sheet name="LULU Income Statement (1)" sheetId="10" r:id="rId3"/>
    <sheet name="NKE Income Statement (1)" sheetId="1" r:id="rId4"/>
    <sheet name="Ratio Analysis " sheetId="4" r:id="rId5"/>
    <sheet name="Horizontal analysis -Income " sheetId="11" r:id="rId6"/>
    <sheet name="Hoeuzontal Balnce sheet " sheetId="12" r:id="rId7"/>
  </sheets>
  <calcPr calcId="144525"/>
</workbook>
</file>

<file path=xl/calcChain.xml><?xml version="1.0" encoding="utf-8"?>
<calcChain xmlns="http://schemas.openxmlformats.org/spreadsheetml/2006/main">
  <c r="E13" i="4" l="1"/>
  <c r="D13" i="4"/>
  <c r="E12" i="4"/>
  <c r="D12" i="4"/>
  <c r="E5" i="4"/>
  <c r="E4" i="4"/>
  <c r="E3" i="4"/>
  <c r="E6" i="4"/>
  <c r="D5" i="4"/>
  <c r="D4" i="4"/>
  <c r="D2" i="4"/>
  <c r="D3" i="4"/>
  <c r="D11" i="4"/>
  <c r="E10" i="4"/>
  <c r="D10" i="4"/>
  <c r="E11" i="4"/>
  <c r="D8" i="4"/>
  <c r="D9" i="4"/>
  <c r="E8" i="4"/>
  <c r="E7" i="4"/>
  <c r="D7" i="4"/>
  <c r="D6" i="4"/>
  <c r="E2" i="4"/>
  <c r="E9" i="4"/>
  <c r="H11" i="2"/>
  <c r="H10" i="2"/>
  <c r="H9" i="2"/>
  <c r="H7" i="2"/>
  <c r="H8" i="2"/>
  <c r="H6" i="2"/>
  <c r="G11" i="2"/>
  <c r="F11" i="2"/>
  <c r="G10" i="2"/>
  <c r="F10" i="2"/>
  <c r="G9" i="2"/>
  <c r="F9" i="2"/>
  <c r="G8" i="2"/>
  <c r="F8" i="2"/>
  <c r="G7" i="2"/>
  <c r="F7" i="2"/>
  <c r="F6" i="2"/>
  <c r="G5" i="1"/>
  <c r="I9" i="1"/>
  <c r="H9" i="1"/>
  <c r="G9" i="1"/>
  <c r="G6" i="1"/>
  <c r="I8" i="1"/>
  <c r="I7" i="1"/>
  <c r="I6" i="1"/>
  <c r="I4" i="1"/>
  <c r="I5" i="1"/>
  <c r="I3" i="1"/>
  <c r="G8" i="1"/>
  <c r="G7" i="1"/>
  <c r="H5" i="1"/>
  <c r="G4" i="1"/>
  <c r="H3" i="1"/>
  <c r="G3" i="1"/>
  <c r="E4" i="10"/>
  <c r="E5" i="10"/>
  <c r="E7" i="10"/>
  <c r="E8" i="10"/>
  <c r="E9" i="10"/>
  <c r="E10" i="10"/>
  <c r="E11" i="10"/>
  <c r="E12" i="10"/>
  <c r="E13" i="10"/>
  <c r="E14" i="10"/>
  <c r="E15" i="10"/>
  <c r="E16" i="10"/>
  <c r="E17" i="10"/>
  <c r="E19" i="10"/>
  <c r="E20" i="10"/>
  <c r="E22" i="10"/>
  <c r="E23" i="10"/>
  <c r="E24" i="10"/>
  <c r="D4" i="10"/>
  <c r="D5" i="10"/>
  <c r="D7" i="10"/>
  <c r="D8" i="10"/>
  <c r="D9" i="10"/>
  <c r="D10" i="10"/>
  <c r="D11" i="10"/>
  <c r="D12" i="10"/>
  <c r="D13" i="10"/>
  <c r="D14" i="10"/>
  <c r="D15" i="10"/>
  <c r="D16" i="10"/>
  <c r="D17" i="10"/>
  <c r="D19" i="10"/>
  <c r="D20" i="10"/>
  <c r="D22" i="10"/>
  <c r="D23" i="10"/>
  <c r="D24" i="10"/>
  <c r="E3" i="10"/>
  <c r="D3" i="10"/>
  <c r="E7" i="8"/>
  <c r="E8" i="8"/>
  <c r="E9" i="8"/>
  <c r="E10" i="8"/>
  <c r="E11" i="8"/>
  <c r="E14" i="8"/>
  <c r="E15" i="8"/>
  <c r="E16" i="8"/>
  <c r="E17" i="8"/>
  <c r="E18" i="8"/>
  <c r="E19" i="8"/>
  <c r="E20" i="8"/>
  <c r="E21" i="8"/>
  <c r="E22" i="8"/>
  <c r="E26" i="8"/>
  <c r="E27" i="8"/>
  <c r="E28" i="8"/>
  <c r="E29" i="8"/>
  <c r="E30" i="8"/>
  <c r="E31" i="8"/>
  <c r="E33" i="8"/>
  <c r="E34" i="8"/>
  <c r="E35" i="8"/>
  <c r="E36" i="8"/>
  <c r="E38" i="8"/>
  <c r="E39" i="8"/>
  <c r="E40" i="8"/>
  <c r="E41" i="8"/>
  <c r="E42" i="8"/>
  <c r="E43" i="8"/>
  <c r="E6" i="8"/>
  <c r="E35" i="2"/>
  <c r="E36" i="2"/>
  <c r="E37" i="2"/>
  <c r="E39" i="2"/>
  <c r="E40" i="2"/>
  <c r="E41" i="2"/>
  <c r="E42" i="2"/>
  <c r="E43" i="2"/>
  <c r="E34" i="2"/>
  <c r="E28" i="2"/>
  <c r="E29" i="2"/>
  <c r="E30" i="2"/>
  <c r="E31" i="2"/>
  <c r="E32" i="2"/>
  <c r="E27" i="2"/>
  <c r="E17" i="2"/>
  <c r="E18" i="2"/>
  <c r="E19" i="2"/>
  <c r="E20" i="2"/>
  <c r="E21" i="2"/>
  <c r="E22" i="2"/>
  <c r="E23" i="2"/>
  <c r="E16" i="2"/>
  <c r="E7" i="2"/>
  <c r="E8" i="2"/>
  <c r="E9" i="2"/>
  <c r="E10" i="2"/>
  <c r="E12" i="2"/>
  <c r="E13" i="2"/>
  <c r="D6" i="2"/>
  <c r="E6" i="2"/>
  <c r="G6" i="2" s="1"/>
  <c r="D14" i="8"/>
  <c r="D15" i="8"/>
  <c r="D16" i="8"/>
  <c r="D17" i="8"/>
  <c r="D18" i="8"/>
  <c r="D19" i="8"/>
  <c r="D20" i="8"/>
  <c r="D21" i="8"/>
  <c r="D22" i="8"/>
  <c r="D26" i="8"/>
  <c r="D27" i="8"/>
  <c r="D28" i="8"/>
  <c r="D29" i="8"/>
  <c r="D30" i="8"/>
  <c r="D31" i="8"/>
  <c r="D33" i="8"/>
  <c r="D34" i="8"/>
  <c r="D35" i="8"/>
  <c r="D36" i="8"/>
  <c r="D38" i="8"/>
  <c r="D39" i="8"/>
  <c r="D40" i="8"/>
  <c r="D41" i="8"/>
  <c r="D42" i="8"/>
  <c r="D43" i="8"/>
  <c r="D7" i="8"/>
  <c r="D8" i="8"/>
  <c r="D9" i="8"/>
  <c r="D10" i="8"/>
  <c r="D11" i="8"/>
  <c r="D6" i="8"/>
  <c r="D7" i="2"/>
  <c r="D8" i="2"/>
  <c r="D9" i="2"/>
  <c r="D10" i="2"/>
  <c r="D12" i="2"/>
  <c r="D13" i="2"/>
  <c r="D16" i="2"/>
  <c r="D17" i="2"/>
  <c r="D18" i="2"/>
  <c r="D19" i="2"/>
  <c r="D20" i="2"/>
  <c r="D21" i="2"/>
  <c r="D22" i="2"/>
  <c r="D23" i="2"/>
  <c r="D27" i="2"/>
  <c r="D28" i="2"/>
  <c r="D29" i="2"/>
  <c r="D30" i="2"/>
  <c r="D31" i="2"/>
  <c r="D32" i="2"/>
  <c r="D34" i="2"/>
  <c r="D35" i="2"/>
  <c r="D36" i="2"/>
  <c r="D37" i="2"/>
  <c r="D39" i="2"/>
  <c r="D40" i="2"/>
  <c r="D41" i="2"/>
  <c r="D42" i="2"/>
  <c r="D43" i="2"/>
  <c r="E4" i="1"/>
  <c r="H4" i="1" s="1"/>
  <c r="E5" i="1"/>
  <c r="E6" i="1"/>
  <c r="E7" i="1"/>
  <c r="E8" i="1"/>
  <c r="H7" i="1" s="1"/>
  <c r="E9" i="1"/>
  <c r="H8" i="1" s="1"/>
  <c r="E10" i="1"/>
  <c r="E11" i="1"/>
  <c r="E12" i="1"/>
  <c r="E13" i="1"/>
  <c r="H6" i="1" s="1"/>
  <c r="E14" i="1"/>
  <c r="E16" i="1"/>
  <c r="E17" i="1"/>
  <c r="E19" i="1"/>
  <c r="E20" i="1"/>
  <c r="E21" i="1"/>
  <c r="E23" i="1"/>
  <c r="E3" i="1"/>
  <c r="D4" i="1"/>
  <c r="D5" i="1"/>
  <c r="D6" i="1"/>
  <c r="D7" i="1"/>
  <c r="D8" i="1"/>
  <c r="D9" i="1"/>
  <c r="D10" i="1"/>
  <c r="D11" i="1"/>
  <c r="D12" i="1"/>
  <c r="D13" i="1"/>
  <c r="D14" i="1"/>
  <c r="D16" i="1"/>
  <c r="D17" i="1"/>
  <c r="D19" i="1"/>
  <c r="D20" i="1"/>
  <c r="D21" i="1"/>
  <c r="D23" i="1"/>
  <c r="D3" i="1"/>
  <c r="D1" i="4" l="1"/>
  <c r="E1" i="4"/>
</calcChain>
</file>

<file path=xl/sharedStrings.xml><?xml version="1.0" encoding="utf-8"?>
<sst xmlns="http://schemas.openxmlformats.org/spreadsheetml/2006/main" count="179" uniqueCount="104">
  <si>
    <t>NIKE INC B  (NKE) CashFlowFlag INCOME STATEMENT</t>
  </si>
  <si>
    <t>Fiscal year ends in May. USD in millions except per share data.</t>
  </si>
  <si>
    <t>2018-05</t>
  </si>
  <si>
    <t>2019-05</t>
  </si>
  <si>
    <t>Revenue</t>
  </si>
  <si>
    <t>Cost of revenue</t>
  </si>
  <si>
    <t>Gross profit</t>
  </si>
  <si>
    <t>Operating expenses</t>
  </si>
  <si>
    <t>Sales, General and administrative</t>
  </si>
  <si>
    <t>Total operating expenses</t>
  </si>
  <si>
    <t>Operating income</t>
  </si>
  <si>
    <t>Other income (expense)</t>
  </si>
  <si>
    <t>Income before taxes</t>
  </si>
  <si>
    <t>Provision for income taxes</t>
  </si>
  <si>
    <t>Net income from continuing operations</t>
  </si>
  <si>
    <t>Net income</t>
  </si>
  <si>
    <t>Net income available to common shareholders</t>
  </si>
  <si>
    <t>Earnings per share</t>
  </si>
  <si>
    <t>Basic</t>
  </si>
  <si>
    <t>Diluted</t>
  </si>
  <si>
    <t>Weighted average shares outstanding</t>
  </si>
  <si>
    <t>EBITDA</t>
  </si>
  <si>
    <t>Total liabilities and stockholders' equity</t>
  </si>
  <si>
    <t>Total stockholders' equity</t>
  </si>
  <si>
    <t>Accumulated other comprehensive income</t>
  </si>
  <si>
    <t>Retained earnings</t>
  </si>
  <si>
    <t>Additional paid-in capital</t>
  </si>
  <si>
    <t>Stockholders' equity</t>
  </si>
  <si>
    <t>Total liabilities</t>
  </si>
  <si>
    <t>Total non-current liabilities</t>
  </si>
  <si>
    <t>Deferred taxes liabilities</t>
  </si>
  <si>
    <t>Long-term debt</t>
  </si>
  <si>
    <t>Non-current liabilities</t>
  </si>
  <si>
    <t>Total current liabilities</t>
  </si>
  <si>
    <t>Other current liabilities</t>
  </si>
  <si>
    <t>Accrued liabilities</t>
  </si>
  <si>
    <t>Taxes payable</t>
  </si>
  <si>
    <t>Accounts payable</t>
  </si>
  <si>
    <t>Short-term debt</t>
  </si>
  <si>
    <t>Current liabilities</t>
  </si>
  <si>
    <t>Liabilities</t>
  </si>
  <si>
    <t>Liabilities and stockholders' equity</t>
  </si>
  <si>
    <t>Total assets</t>
  </si>
  <si>
    <t>Total non-current assets</t>
  </si>
  <si>
    <t>Deferred income taxes</t>
  </si>
  <si>
    <t>Intangible assets</t>
  </si>
  <si>
    <t>Goodwill</t>
  </si>
  <si>
    <t>Net property, plant and equipment</t>
  </si>
  <si>
    <t>Accumulated Depreciation</t>
  </si>
  <si>
    <t>Gross property, plant and equipment</t>
  </si>
  <si>
    <t>Property, plant and equipment</t>
  </si>
  <si>
    <t>Non-current assets</t>
  </si>
  <si>
    <t>Total current assets</t>
  </si>
  <si>
    <t>Prepaid expenses</t>
  </si>
  <si>
    <t>Inventories</t>
  </si>
  <si>
    <t>Receivables</t>
  </si>
  <si>
    <t>Total cash</t>
  </si>
  <si>
    <t>Short-term investments</t>
  </si>
  <si>
    <t>Cash and cash equivalents</t>
  </si>
  <si>
    <t>Cash</t>
  </si>
  <si>
    <t>Current assets</t>
  </si>
  <si>
    <t>Assets</t>
  </si>
  <si>
    <t>NIKE INC B  (NKE) CashFlowFlag BALANCE SHEET</t>
  </si>
  <si>
    <t>Other operating expenses</t>
  </si>
  <si>
    <t>Restructuring, merger and acquisition</t>
  </si>
  <si>
    <t>2019-01</t>
  </si>
  <si>
    <t>2018-01</t>
  </si>
  <si>
    <t>Common stock</t>
  </si>
  <si>
    <t>Other long-term liabilities</t>
  </si>
  <si>
    <t>Deferred revenues</t>
  </si>
  <si>
    <t>Other long-term assets</t>
  </si>
  <si>
    <t>LULULEMON ATHLETICA INC  (LULU) CashFlowFlag BALANCE SHEET</t>
  </si>
  <si>
    <t>Fiscal year ends in January. USD in thousands except per share data.</t>
  </si>
  <si>
    <t>Ratio</t>
  </si>
  <si>
    <t xml:space="preserve">Formular </t>
  </si>
  <si>
    <t>Nike</t>
  </si>
  <si>
    <t xml:space="preserve">Lululemon </t>
  </si>
  <si>
    <t>D/E =total liabilities/ shareholder equity</t>
  </si>
  <si>
    <t>Asset Turnover =Revenue/Average total assets</t>
  </si>
  <si>
    <t>Return on Assets=Net Income /Average Total Assets</t>
  </si>
  <si>
    <t xml:space="preserve">Return on Equity=Net Income /Shareholders' Equity </t>
  </si>
  <si>
    <t>Supporting Schudule</t>
  </si>
  <si>
    <t xml:space="preserve">Interest Expense </t>
  </si>
  <si>
    <t>Absolute Change</t>
  </si>
  <si>
    <t>Abs. Change</t>
  </si>
  <si>
    <t>%  Change</t>
  </si>
  <si>
    <t>USD (Millions)</t>
  </si>
  <si>
    <t xml:space="preserve">%Change </t>
  </si>
  <si>
    <t>Absolute</t>
  </si>
  <si>
    <t xml:space="preserve">Absolute Change </t>
  </si>
  <si>
    <t xml:space="preserve">% Change </t>
  </si>
  <si>
    <t>LULULEMON ATHLETICA INC  (LULU) INCOME STATEMENT</t>
  </si>
  <si>
    <t xml:space="preserve"> Nike % Change </t>
  </si>
  <si>
    <t xml:space="preserve">Lulu % Change </t>
  </si>
  <si>
    <t xml:space="preserve">Nike % Change </t>
  </si>
  <si>
    <t xml:space="preserve">Nike %Change </t>
  </si>
  <si>
    <t xml:space="preserve"> Lulu % Change </t>
  </si>
  <si>
    <t>Return on Equity =Net Income/Avg. Total Stockholder’s Equity</t>
  </si>
  <si>
    <t>Financial Leverage=Average Asset/Avg. Stockholder’s Equity</t>
  </si>
  <si>
    <t>Return on Assets=Net Income/Avg. Total Asset</t>
  </si>
  <si>
    <t>Return on sales =Net Income/Sales</t>
  </si>
  <si>
    <t>Asset Turnover  (ATO)=Sales/ Avg. Total Asset</t>
  </si>
  <si>
    <t xml:space="preserve">Company </t>
  </si>
  <si>
    <t>DuPont analysis, ROE = ROS x Asset Turnover x Financial Leverage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</si>
</sst>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18" fillId="0" borderId="0" xfId="0" applyFont="1"/>
    <xf numFmtId="2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9" fontId="0" fillId="0" borderId="0" xfId="42" applyFont="1"/>
    <xf numFmtId="165" fontId="0" fillId="0" borderId="0" xfId="42" applyNumberFormat="1" applyFont="1"/>
    <xf numFmtId="10" fontId="0" fillId="0" borderId="0" xfId="42" applyNumberFormat="1" applyFont="1"/>
    <xf numFmtId="10" fontId="0" fillId="0" borderId="0" xfId="0" applyNumberFormat="1"/>
    <xf numFmtId="9" fontId="0" fillId="0" borderId="0" xfId="0" applyNumberFormat="1"/>
    <xf numFmtId="165" fontId="0" fillId="0" borderId="0" xfId="0" applyNumberFormat="1"/>
    <xf numFmtId="0" fontId="0" fillId="0" borderId="0" xfId="0" applyFont="1"/>
    <xf numFmtId="0" fontId="18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Percent" xfId="42" builtinId="5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'NKE Balance Sheet (1)'!$G$4:$G$5</c:f>
              <c:strCache>
                <c:ptCount val="1"/>
                <c:pt idx="0">
                  <c:v>Nike %Change </c:v>
                </c:pt>
              </c:strCache>
            </c:strRef>
          </c:tx>
          <c:invertIfNegative val="0"/>
          <c:dLbls>
            <c:dLbl>
              <c:idx val="5"/>
              <c:layout>
                <c:manualLayout>
                  <c:x val="-0.16100609121972961"/>
                  <c:y val="1.07962197928996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'NKE Balance Sheet (1)'!$F$6:$F$11</c:f>
              <c:strCache>
                <c:ptCount val="6"/>
                <c:pt idx="0">
                  <c:v>Cash and cash equivalents</c:v>
                </c:pt>
                <c:pt idx="1">
                  <c:v>Total current assets</c:v>
                </c:pt>
                <c:pt idx="2">
                  <c:v>Total assets</c:v>
                </c:pt>
                <c:pt idx="3">
                  <c:v>Total current liabilities</c:v>
                </c:pt>
                <c:pt idx="4">
                  <c:v>Total liabilities</c:v>
                </c:pt>
                <c:pt idx="5">
                  <c:v>Total stockholders' equity</c:v>
                </c:pt>
              </c:strCache>
            </c:strRef>
          </c:cat>
          <c:val>
            <c:numRef>
              <c:f>'NKE Balance Sheet (1)'!$G$6:$G$11</c:f>
              <c:numCache>
                <c:formatCode>0.00%</c:formatCode>
                <c:ptCount val="6"/>
                <c:pt idx="0">
                  <c:v>5.1070840197693576E-2</c:v>
                </c:pt>
                <c:pt idx="1">
                  <c:v>9.191225056164927E-2</c:v>
                </c:pt>
                <c:pt idx="2">
                  <c:v>5.2405040823571176E-2</c:v>
                </c:pt>
                <c:pt idx="3">
                  <c:v>0.30231788079470201</c:v>
                </c:pt>
                <c:pt idx="4">
                  <c:v>0.15348946872052813</c:v>
                </c:pt>
                <c:pt idx="5">
                  <c:v>-7.8679168365267019E-2</c:v>
                </c:pt>
              </c:numCache>
            </c:numRef>
          </c:val>
        </c:ser>
        <c:ser>
          <c:idx val="1"/>
          <c:order val="1"/>
          <c:tx>
            <c:strRef>
              <c:f>'NKE Balance Sheet (1)'!$H$4:$H$5</c:f>
              <c:strCache>
                <c:ptCount val="1"/>
                <c:pt idx="0">
                  <c:v> Lulu % Change 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0.1972534332084894"/>
                  <c:y val="-9.92556089839612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0.12983770287141078"/>
                  <c:y val="-3.30852029946537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0.19622641509433963"/>
                  <c:y val="-1.07962197928996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'NKE Balance Sheet (1)'!$F$6:$F$11</c:f>
              <c:strCache>
                <c:ptCount val="6"/>
                <c:pt idx="0">
                  <c:v>Cash and cash equivalents</c:v>
                </c:pt>
                <c:pt idx="1">
                  <c:v>Total current assets</c:v>
                </c:pt>
                <c:pt idx="2">
                  <c:v>Total assets</c:v>
                </c:pt>
                <c:pt idx="3">
                  <c:v>Total current liabilities</c:v>
                </c:pt>
                <c:pt idx="4">
                  <c:v>Total liabilities</c:v>
                </c:pt>
                <c:pt idx="5">
                  <c:v>Total stockholders' equity</c:v>
                </c:pt>
              </c:strCache>
            </c:strRef>
          </c:cat>
          <c:val>
            <c:numRef>
              <c:f>'NKE Balance Sheet (1)'!$H$6:$H$11</c:f>
              <c:numCache>
                <c:formatCode>0.00%</c:formatCode>
                <c:ptCount val="6"/>
                <c:pt idx="0">
                  <c:v>-0.11022805630685885</c:v>
                </c:pt>
                <c:pt idx="1">
                  <c:v>-4.873694720117637E-3</c:v>
                </c:pt>
                <c:pt idx="2">
                  <c:v>4.3146726792271939E-2</c:v>
                </c:pt>
                <c:pt idx="3">
                  <c:v>0.71045940163637478</c:v>
                </c:pt>
                <c:pt idx="4">
                  <c:v>0.5907830933719862</c:v>
                </c:pt>
                <c:pt idx="5">
                  <c:v>-9.4545260995892194E-2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28887808"/>
        <c:axId val="130217856"/>
      </c:barChart>
      <c:catAx>
        <c:axId val="128887808"/>
        <c:scaling>
          <c:orientation val="minMax"/>
        </c:scaling>
        <c:delete val="0"/>
        <c:axPos val="l"/>
        <c:majorTickMark val="none"/>
        <c:minorTickMark val="none"/>
        <c:tickLblPos val="nextTo"/>
        <c:crossAx val="130217856"/>
        <c:crosses val="autoZero"/>
        <c:auto val="1"/>
        <c:lblAlgn val="ctr"/>
        <c:lblOffset val="100"/>
        <c:noMultiLvlLbl val="0"/>
      </c:catAx>
      <c:valAx>
        <c:axId val="130217856"/>
        <c:scaling>
          <c:orientation val="minMax"/>
        </c:scaling>
        <c:delete val="0"/>
        <c:axPos val="b"/>
        <c:numFmt formatCode="0.00%" sourceLinked="1"/>
        <c:majorTickMark val="none"/>
        <c:minorTickMark val="none"/>
        <c:tickLblPos val="nextTo"/>
        <c:crossAx val="12888780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'NKE Income Statement (1)'!$H$2</c:f>
              <c:strCache>
                <c:ptCount val="1"/>
                <c:pt idx="0">
                  <c:v>Nike % Change </c:v>
                </c:pt>
              </c:strCache>
            </c:strRef>
          </c:tx>
          <c:invertIfNegative val="0"/>
          <c:cat>
            <c:strRef>
              <c:f>'NKE Income Statement (1)'!$G$3:$G$5</c:f>
              <c:strCache>
                <c:ptCount val="3"/>
                <c:pt idx="0">
                  <c:v>Revenue</c:v>
                </c:pt>
                <c:pt idx="1">
                  <c:v>Cost of revenue</c:v>
                </c:pt>
                <c:pt idx="2">
                  <c:v>Gross profit</c:v>
                </c:pt>
              </c:strCache>
            </c:strRef>
          </c:cat>
          <c:val>
            <c:numRef>
              <c:f>'NKE Income Statement (1)'!$H$3:$H$5</c:f>
              <c:numCache>
                <c:formatCode>0.0%</c:formatCode>
                <c:ptCount val="3"/>
                <c:pt idx="0" formatCode="0.00%">
                  <c:v>7.4731433909388134E-2</c:v>
                </c:pt>
                <c:pt idx="1">
                  <c:v>5.8803385352967079E-2</c:v>
                </c:pt>
                <c:pt idx="2">
                  <c:v>9.5136625720732018E-2</c:v>
                </c:pt>
              </c:numCache>
            </c:numRef>
          </c:val>
        </c:ser>
        <c:ser>
          <c:idx val="1"/>
          <c:order val="1"/>
          <c:tx>
            <c:strRef>
              <c:f>'NKE Income Statement (1)'!$I$2</c:f>
              <c:strCache>
                <c:ptCount val="1"/>
                <c:pt idx="0">
                  <c:v>Lulu % Change </c:v>
                </c:pt>
              </c:strCache>
            </c:strRef>
          </c:tx>
          <c:invertIfNegative val="0"/>
          <c:cat>
            <c:strRef>
              <c:f>'NKE Income Statement (1)'!$G$3:$G$5</c:f>
              <c:strCache>
                <c:ptCount val="3"/>
                <c:pt idx="0">
                  <c:v>Revenue</c:v>
                </c:pt>
                <c:pt idx="1">
                  <c:v>Cost of revenue</c:v>
                </c:pt>
                <c:pt idx="2">
                  <c:v>Gross profit</c:v>
                </c:pt>
              </c:strCache>
            </c:strRef>
          </c:cat>
          <c:val>
            <c:numRef>
              <c:f>'NKE Income Statement (1)'!$I$3:$I$5</c:f>
              <c:numCache>
                <c:formatCode>0.0%</c:formatCode>
                <c:ptCount val="3"/>
                <c:pt idx="0" formatCode="0%">
                  <c:v>0.24125871354203432</c:v>
                </c:pt>
                <c:pt idx="1">
                  <c:v>0.17725735389970018</c:v>
                </c:pt>
                <c:pt idx="2">
                  <c:v>0.29847010630616461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355584"/>
        <c:axId val="110357120"/>
      </c:barChart>
      <c:catAx>
        <c:axId val="110355584"/>
        <c:scaling>
          <c:orientation val="minMax"/>
        </c:scaling>
        <c:delete val="0"/>
        <c:axPos val="b"/>
        <c:majorTickMark val="out"/>
        <c:minorTickMark val="none"/>
        <c:tickLblPos val="nextTo"/>
        <c:crossAx val="110357120"/>
        <c:crosses val="autoZero"/>
        <c:auto val="1"/>
        <c:lblAlgn val="ctr"/>
        <c:lblOffset val="100"/>
        <c:noMultiLvlLbl val="0"/>
      </c:catAx>
      <c:valAx>
        <c:axId val="1103571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103555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'NKE Income Statement (1)'!$H$2</c:f>
              <c:strCache>
                <c:ptCount val="1"/>
                <c:pt idx="0">
                  <c:v>Nike % Change </c:v>
                </c:pt>
              </c:strCache>
            </c:strRef>
          </c:tx>
          <c:invertIfNegative val="0"/>
          <c:cat>
            <c:strRef>
              <c:f>'NKE Income Statement (1)'!$G$3:$G$9</c:f>
              <c:strCache>
                <c:ptCount val="7"/>
                <c:pt idx="0">
                  <c:v>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Net income</c:v>
                </c:pt>
                <c:pt idx="4">
                  <c:v>Operating income</c:v>
                </c:pt>
                <c:pt idx="5">
                  <c:v>Other income (expense)</c:v>
                </c:pt>
                <c:pt idx="6">
                  <c:v>Total operating expenses</c:v>
                </c:pt>
              </c:strCache>
            </c:strRef>
          </c:cat>
          <c:val>
            <c:numRef>
              <c:f>'NKE Income Statement (1)'!$H$3:$H$9</c:f>
              <c:numCache>
                <c:formatCode>0.0%</c:formatCode>
                <c:ptCount val="7"/>
                <c:pt idx="0" formatCode="0.00%">
                  <c:v>7.4731433909388134E-2</c:v>
                </c:pt>
                <c:pt idx="1">
                  <c:v>5.8803385352967079E-2</c:v>
                </c:pt>
                <c:pt idx="2">
                  <c:v>9.5136625720732018E-2</c:v>
                </c:pt>
                <c:pt idx="3">
                  <c:v>1.0843248836006207</c:v>
                </c:pt>
                <c:pt idx="4">
                  <c:v>7.3565804274465699E-2</c:v>
                </c:pt>
                <c:pt idx="5">
                  <c:v>-1.2416666666666667</c:v>
                </c:pt>
                <c:pt idx="6">
                  <c:v>0.10346624967422466</c:v>
                </c:pt>
              </c:numCache>
            </c:numRef>
          </c:val>
        </c:ser>
        <c:ser>
          <c:idx val="1"/>
          <c:order val="1"/>
          <c:tx>
            <c:strRef>
              <c:f>'NKE Income Statement (1)'!$I$2</c:f>
              <c:strCache>
                <c:ptCount val="1"/>
                <c:pt idx="0">
                  <c:v>Lulu % Change </c:v>
                </c:pt>
              </c:strCache>
            </c:strRef>
          </c:tx>
          <c:invertIfNegative val="0"/>
          <c:cat>
            <c:strRef>
              <c:f>'NKE Income Statement (1)'!$G$3:$G$9</c:f>
              <c:strCache>
                <c:ptCount val="7"/>
                <c:pt idx="0">
                  <c:v>Revenue</c:v>
                </c:pt>
                <c:pt idx="1">
                  <c:v>Cost of revenue</c:v>
                </c:pt>
                <c:pt idx="2">
                  <c:v>Gross profit</c:v>
                </c:pt>
                <c:pt idx="3">
                  <c:v>Net income</c:v>
                </c:pt>
                <c:pt idx="4">
                  <c:v>Operating income</c:v>
                </c:pt>
                <c:pt idx="5">
                  <c:v>Other income (expense)</c:v>
                </c:pt>
                <c:pt idx="6">
                  <c:v>Total operating expenses</c:v>
                </c:pt>
              </c:strCache>
            </c:strRef>
          </c:cat>
          <c:val>
            <c:numRef>
              <c:f>'NKE Income Statement (1)'!$I$3:$I$9</c:f>
              <c:numCache>
                <c:formatCode>0.0%</c:formatCode>
                <c:ptCount val="7"/>
                <c:pt idx="0" formatCode="0%">
                  <c:v>0.24125871354203432</c:v>
                </c:pt>
                <c:pt idx="1">
                  <c:v>0.17725735389970018</c:v>
                </c:pt>
                <c:pt idx="2">
                  <c:v>0.29847010630616461</c:v>
                </c:pt>
                <c:pt idx="3">
                  <c:v>0.87039843502331227</c:v>
                </c:pt>
                <c:pt idx="4">
                  <c:v>0.42729805915159164</c:v>
                </c:pt>
                <c:pt idx="5">
                  <c:v>-1.2726482854494903</c:v>
                </c:pt>
                <c:pt idx="6">
                  <c:v>0.22801637574867517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4534784"/>
        <c:axId val="108253184"/>
      </c:barChart>
      <c:catAx>
        <c:axId val="104534784"/>
        <c:scaling>
          <c:orientation val="minMax"/>
        </c:scaling>
        <c:delete val="0"/>
        <c:axPos val="b"/>
        <c:majorTickMark val="out"/>
        <c:minorTickMark val="none"/>
        <c:tickLblPos val="nextTo"/>
        <c:crossAx val="108253184"/>
        <c:crosses val="autoZero"/>
        <c:auto val="1"/>
        <c:lblAlgn val="ctr"/>
        <c:lblOffset val="100"/>
        <c:noMultiLvlLbl val="0"/>
      </c:catAx>
      <c:valAx>
        <c:axId val="108253184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10453478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'Ratio Analysis '!$C$2</c:f>
              <c:strCache>
                <c:ptCount val="1"/>
                <c:pt idx="0">
                  <c:v>Nike</c:v>
                </c:pt>
              </c:strCache>
            </c:strRef>
          </c:tx>
          <c:marker>
            <c:symbol val="none"/>
          </c:marker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'Ratio Analysis '!#REF!</c:f>
            </c:multiLvlStrRef>
          </c:cat>
          <c:val>
            <c:numRef>
              <c:f>'Ratio Analysis '!$D$2:$E$2</c:f>
              <c:numCache>
                <c:formatCode>0.00</c:formatCode>
                <c:ptCount val="2"/>
                <c:pt idx="0">
                  <c:v>5.3108772701046789E-2</c:v>
                </c:pt>
                <c:pt idx="1">
                  <c:v>0.10299869621903521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'Ratio Analysis '!$C$3</c:f>
              <c:strCache>
                <c:ptCount val="1"/>
                <c:pt idx="0">
                  <c:v>Lululemon </c:v>
                </c:pt>
              </c:strCache>
            </c:strRef>
          </c:tx>
          <c:marker>
            <c:symbol val="none"/>
          </c:marker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'Ratio Analysis '!#REF!</c:f>
            </c:multiLvlStrRef>
          </c:cat>
          <c:val>
            <c:numRef>
              <c:f>'Ratio Analysis '!$D$3:$E$3</c:f>
              <c:numCache>
                <c:formatCode>0.00</c:formatCode>
                <c:ptCount val="2"/>
                <c:pt idx="0">
                  <c:v>9.7638477703109003E-2</c:v>
                </c:pt>
                <c:pt idx="1">
                  <c:v>0.14712714916040689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81600"/>
        <c:axId val="111483136"/>
      </c:lineChart>
      <c:catAx>
        <c:axId val="111481600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crossAx val="111483136"/>
        <c:crosses val="autoZero"/>
        <c:auto val="1"/>
        <c:lblAlgn val="ctr"/>
        <c:lblOffset val="100"/>
        <c:noMultiLvlLbl val="0"/>
      </c:catAx>
      <c:valAx>
        <c:axId val="11148313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114816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'Ratio Analysis 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multiLvlStrRef>
              <c:f>'Ratio Analysis '!#REF!</c:f>
            </c:multiLvlStrRef>
          </c:cat>
          <c:val>
            <c:numRef>
              <c:f>'Ratio Analysis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1"/>
          <c:order val="1"/>
          <c:tx>
            <c:strRef>
              <c:f>'Ratio Analysis 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multiLvlStrRef>
              <c:f>'Ratio Analysis '!#REF!</c:f>
            </c:multiLvlStrRef>
          </c:cat>
          <c:val>
            <c:numRef>
              <c:f>'Ratio Analysis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'Ratio Analysis 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multiLvlStrRef>
              <c:f>'Ratio Analysis '!#REF!</c:f>
            </c:multiLvlStrRef>
          </c:cat>
          <c:val>
            <c:numRef>
              <c:f>'Ratio Analysis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299968"/>
        <c:axId val="111305856"/>
      </c:barChart>
      <c:catAx>
        <c:axId val="111299968"/>
        <c:scaling>
          <c:orientation val="minMax"/>
        </c:scaling>
        <c:delete val="0"/>
        <c:axPos val="b"/>
        <c:majorTickMark val="out"/>
        <c:minorTickMark val="none"/>
        <c:tickLblPos val="nextTo"/>
        <c:crossAx val="111305856"/>
        <c:crosses val="autoZero"/>
        <c:auto val="1"/>
        <c:lblAlgn val="ctr"/>
        <c:lblOffset val="100"/>
        <c:noMultiLvlLbl val="0"/>
      </c:catAx>
      <c:valAx>
        <c:axId val="1113058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12999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1809750</xdr:colOff>
      <xdr:row>17</xdr:row>
      <xdr:rowOff>47626</xdr:rowOff>
    </xdr:from>
    <xdr:to>
      <xdr:col>14</xdr:col>
      <xdr:colOff>161925</xdr:colOff>
      <xdr:row>37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10</xdr:row>
      <xdr:rowOff>147637</xdr:rowOff>
    </xdr:from>
    <xdr:to>
      <xdr:col>10</xdr:col>
      <xdr:colOff>485775</xdr:colOff>
      <xdr:row>25</xdr:row>
      <xdr:rowOff>33337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1000124</xdr:colOff>
      <xdr:row>28</xdr:row>
      <xdr:rowOff>123825</xdr:rowOff>
    </xdr:from>
    <xdr:to>
      <xdr:col>10</xdr:col>
      <xdr:colOff>400049</xdr:colOff>
      <xdr:row>48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7</xdr:row>
      <xdr:rowOff>114300</xdr:rowOff>
    </xdr:from>
    <xdr:to>
      <xdr:col>25</xdr:col>
      <xdr:colOff>190500</xdr:colOff>
      <xdr:row>22</xdr:row>
      <xdr:rowOff>0</xdr:rowOff>
    </xdr:to>
    <xdr:graphicFrame macro="">
      <xdr:nvGraphicFramePr>
        <xdr:cNvPr id="412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504825</xdr:colOff>
      <xdr:row>3</xdr:row>
      <xdr:rowOff>0</xdr:rowOff>
    </xdr:from>
    <xdr:to>
      <xdr:col>23</xdr:col>
      <xdr:colOff>200025</xdr:colOff>
      <xdr:row>14</xdr:row>
      <xdr:rowOff>14287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opLeftCell="A21" workbookViewId="0">
      <selection activeCell="C42" sqref="C42"/>
    </sheetView>
  </sheetViews>
  <sheetFormatPr defaultRowHeight="15" x14ac:dyDescent="0.25"/>
  <cols>
    <col min="1" max="1" width="51" customWidth="1"/>
  </cols>
  <sheetData>
    <row r="1" spans="1:5" x14ac:dyDescent="0.25">
      <c r="A1" t="s">
        <v>71</v>
      </c>
    </row>
    <row r="2" spans="1:5" x14ac:dyDescent="0.25">
      <c r="A2" t="s">
        <v>72</v>
      </c>
      <c r="B2" t="s">
        <v>66</v>
      </c>
      <c r="C2" t="s">
        <v>65</v>
      </c>
    </row>
    <row r="3" spans="1:5" x14ac:dyDescent="0.25">
      <c r="A3" t="s">
        <v>61</v>
      </c>
    </row>
    <row r="4" spans="1:5" x14ac:dyDescent="0.25">
      <c r="A4" t="s">
        <v>60</v>
      </c>
    </row>
    <row r="5" spans="1:5" x14ac:dyDescent="0.25">
      <c r="A5" t="s">
        <v>59</v>
      </c>
      <c r="D5" t="s">
        <v>88</v>
      </c>
      <c r="E5" t="s">
        <v>87</v>
      </c>
    </row>
    <row r="6" spans="1:5" x14ac:dyDescent="0.25">
      <c r="A6" t="s">
        <v>58</v>
      </c>
      <c r="B6">
        <v>990501</v>
      </c>
      <c r="C6">
        <v>881320</v>
      </c>
      <c r="D6">
        <f>C6-B6</f>
        <v>-109181</v>
      </c>
      <c r="E6" s="6">
        <f>(C6-B6)/B6</f>
        <v>-0.11022805630685885</v>
      </c>
    </row>
    <row r="7" spans="1:5" x14ac:dyDescent="0.25">
      <c r="A7" t="s">
        <v>56</v>
      </c>
      <c r="B7">
        <v>990501</v>
      </c>
      <c r="C7">
        <v>881320</v>
      </c>
      <c r="D7">
        <f t="shared" ref="D7:D43" si="0">C7-B7</f>
        <v>-109181</v>
      </c>
      <c r="E7" s="6">
        <f t="shared" ref="E7:E43" si="1">(C7-B7)/B7</f>
        <v>-0.11022805630685885</v>
      </c>
    </row>
    <row r="8" spans="1:5" x14ac:dyDescent="0.25">
      <c r="A8" t="s">
        <v>55</v>
      </c>
      <c r="B8">
        <v>19173</v>
      </c>
      <c r="C8">
        <v>35786</v>
      </c>
      <c r="D8">
        <f t="shared" si="0"/>
        <v>16613</v>
      </c>
      <c r="E8" s="6">
        <f t="shared" si="1"/>
        <v>0.86647890262348093</v>
      </c>
    </row>
    <row r="9" spans="1:5" x14ac:dyDescent="0.25">
      <c r="A9" t="s">
        <v>54</v>
      </c>
      <c r="B9">
        <v>329562</v>
      </c>
      <c r="C9">
        <v>404842</v>
      </c>
      <c r="D9">
        <f t="shared" si="0"/>
        <v>75280</v>
      </c>
      <c r="E9" s="6">
        <f t="shared" si="1"/>
        <v>0.22842439358906669</v>
      </c>
    </row>
    <row r="10" spans="1:5" x14ac:dyDescent="0.25">
      <c r="A10" t="s">
        <v>53</v>
      </c>
      <c r="B10">
        <v>97046</v>
      </c>
      <c r="C10">
        <v>107334</v>
      </c>
      <c r="D10">
        <f t="shared" si="0"/>
        <v>10288</v>
      </c>
      <c r="E10" s="6">
        <f t="shared" si="1"/>
        <v>0.10601158213630649</v>
      </c>
    </row>
    <row r="11" spans="1:5" x14ac:dyDescent="0.25">
      <c r="A11" t="s">
        <v>52</v>
      </c>
      <c r="B11">
        <v>1436282</v>
      </c>
      <c r="C11">
        <v>1429282</v>
      </c>
      <c r="D11">
        <f t="shared" si="0"/>
        <v>-7000</v>
      </c>
      <c r="E11" s="6">
        <f t="shared" si="1"/>
        <v>-4.873694720117637E-3</v>
      </c>
    </row>
    <row r="12" spans="1:5" x14ac:dyDescent="0.25">
      <c r="A12" t="s">
        <v>51</v>
      </c>
      <c r="E12" s="6"/>
    </row>
    <row r="13" spans="1:5" x14ac:dyDescent="0.25">
      <c r="A13" t="s">
        <v>50</v>
      </c>
      <c r="E13" s="6"/>
    </row>
    <row r="14" spans="1:5" x14ac:dyDescent="0.25">
      <c r="A14" t="s">
        <v>49</v>
      </c>
      <c r="B14">
        <v>817350</v>
      </c>
      <c r="C14">
        <v>972481</v>
      </c>
      <c r="D14">
        <f t="shared" si="0"/>
        <v>155131</v>
      </c>
      <c r="E14" s="6">
        <f t="shared" si="1"/>
        <v>0.1897975163638588</v>
      </c>
    </row>
    <row r="15" spans="1:5" x14ac:dyDescent="0.25">
      <c r="A15" t="s">
        <v>48</v>
      </c>
      <c r="B15">
        <v>-343708</v>
      </c>
      <c r="C15">
        <v>-405244</v>
      </c>
      <c r="D15">
        <f t="shared" si="0"/>
        <v>-61536</v>
      </c>
      <c r="E15" s="6">
        <f t="shared" si="1"/>
        <v>0.17903569308831915</v>
      </c>
    </row>
    <row r="16" spans="1:5" x14ac:dyDescent="0.25">
      <c r="A16" t="s">
        <v>47</v>
      </c>
      <c r="B16">
        <v>473642</v>
      </c>
      <c r="C16">
        <v>567237</v>
      </c>
      <c r="D16">
        <f t="shared" si="0"/>
        <v>93595</v>
      </c>
      <c r="E16" s="6">
        <f t="shared" si="1"/>
        <v>0.19760705342853885</v>
      </c>
    </row>
    <row r="17" spans="1:5" x14ac:dyDescent="0.25">
      <c r="A17" t="s">
        <v>46</v>
      </c>
      <c r="B17">
        <v>24606</v>
      </c>
      <c r="C17">
        <v>24239</v>
      </c>
      <c r="D17">
        <f t="shared" si="0"/>
        <v>-367</v>
      </c>
      <c r="E17" s="6">
        <f t="shared" si="1"/>
        <v>-1.4915061367146225E-2</v>
      </c>
    </row>
    <row r="18" spans="1:5" x14ac:dyDescent="0.25">
      <c r="A18" t="s">
        <v>45</v>
      </c>
      <c r="B18">
        <v>73</v>
      </c>
      <c r="C18">
        <v>0</v>
      </c>
      <c r="D18">
        <f t="shared" si="0"/>
        <v>-73</v>
      </c>
      <c r="E18" s="6">
        <f t="shared" si="1"/>
        <v>-1</v>
      </c>
    </row>
    <row r="19" spans="1:5" x14ac:dyDescent="0.25">
      <c r="A19" t="s">
        <v>44</v>
      </c>
      <c r="B19">
        <v>32491</v>
      </c>
      <c r="C19">
        <v>26549</v>
      </c>
      <c r="D19">
        <f t="shared" si="0"/>
        <v>-5942</v>
      </c>
      <c r="E19" s="6">
        <f t="shared" si="1"/>
        <v>-0.18288141331445631</v>
      </c>
    </row>
    <row r="20" spans="1:5" x14ac:dyDescent="0.25">
      <c r="A20" t="s">
        <v>70</v>
      </c>
      <c r="B20">
        <v>31389</v>
      </c>
      <c r="C20">
        <v>37404</v>
      </c>
      <c r="D20">
        <f t="shared" si="0"/>
        <v>6015</v>
      </c>
      <c r="E20" s="6">
        <f t="shared" si="1"/>
        <v>0.19162764025614068</v>
      </c>
    </row>
    <row r="21" spans="1:5" x14ac:dyDescent="0.25">
      <c r="A21" t="s">
        <v>43</v>
      </c>
      <c r="B21">
        <v>562201</v>
      </c>
      <c r="C21">
        <v>655429</v>
      </c>
      <c r="D21">
        <f t="shared" si="0"/>
        <v>93228</v>
      </c>
      <c r="E21" s="6">
        <f t="shared" si="1"/>
        <v>0.16582681283028669</v>
      </c>
    </row>
    <row r="22" spans="1:5" x14ac:dyDescent="0.25">
      <c r="A22" t="s">
        <v>42</v>
      </c>
      <c r="B22">
        <v>1998483</v>
      </c>
      <c r="C22">
        <v>2084711</v>
      </c>
      <c r="D22">
        <f t="shared" si="0"/>
        <v>86228</v>
      </c>
      <c r="E22" s="6">
        <f t="shared" si="1"/>
        <v>4.3146726792271939E-2</v>
      </c>
    </row>
    <row r="23" spans="1:5" x14ac:dyDescent="0.25">
      <c r="A23" t="s">
        <v>41</v>
      </c>
      <c r="E23" s="6"/>
    </row>
    <row r="24" spans="1:5" x14ac:dyDescent="0.25">
      <c r="A24" t="s">
        <v>40</v>
      </c>
      <c r="E24" s="6"/>
    </row>
    <row r="25" spans="1:5" x14ac:dyDescent="0.25">
      <c r="A25" t="s">
        <v>39</v>
      </c>
      <c r="E25" s="6"/>
    </row>
    <row r="26" spans="1:5" x14ac:dyDescent="0.25">
      <c r="A26" t="s">
        <v>37</v>
      </c>
      <c r="B26">
        <v>24646</v>
      </c>
      <c r="C26">
        <v>95533</v>
      </c>
      <c r="D26">
        <f t="shared" si="0"/>
        <v>70887</v>
      </c>
      <c r="E26" s="6">
        <f t="shared" si="1"/>
        <v>2.8762070924287917</v>
      </c>
    </row>
    <row r="27" spans="1:5" x14ac:dyDescent="0.25">
      <c r="A27" t="s">
        <v>36</v>
      </c>
      <c r="B27">
        <v>27511</v>
      </c>
      <c r="C27">
        <v>83503</v>
      </c>
      <c r="D27">
        <f t="shared" si="0"/>
        <v>55992</v>
      </c>
      <c r="E27" s="6">
        <f t="shared" si="1"/>
        <v>2.0352586238231978</v>
      </c>
    </row>
    <row r="28" spans="1:5" x14ac:dyDescent="0.25">
      <c r="A28" t="s">
        <v>35</v>
      </c>
      <c r="B28">
        <v>59510</v>
      </c>
      <c r="C28">
        <v>84812</v>
      </c>
      <c r="D28">
        <f t="shared" si="0"/>
        <v>25302</v>
      </c>
      <c r="E28" s="6">
        <f t="shared" si="1"/>
        <v>0.42517223995967063</v>
      </c>
    </row>
    <row r="29" spans="1:5" x14ac:dyDescent="0.25">
      <c r="A29" t="s">
        <v>69</v>
      </c>
      <c r="B29">
        <v>82668</v>
      </c>
      <c r="C29">
        <v>107457</v>
      </c>
      <c r="D29">
        <f t="shared" si="0"/>
        <v>24789</v>
      </c>
      <c r="E29" s="6">
        <f t="shared" si="1"/>
        <v>0.29986209899840327</v>
      </c>
    </row>
    <row r="30" spans="1:5" x14ac:dyDescent="0.25">
      <c r="A30" t="s">
        <v>34</v>
      </c>
      <c r="B30">
        <v>98263</v>
      </c>
      <c r="C30">
        <v>129172</v>
      </c>
      <c r="D30">
        <f t="shared" si="0"/>
        <v>30909</v>
      </c>
      <c r="E30" s="6">
        <f t="shared" si="1"/>
        <v>0.31455379949726753</v>
      </c>
    </row>
    <row r="31" spans="1:5" x14ac:dyDescent="0.25">
      <c r="A31" t="s">
        <v>33</v>
      </c>
      <c r="B31">
        <v>292598</v>
      </c>
      <c r="C31">
        <v>500477</v>
      </c>
      <c r="D31">
        <f t="shared" si="0"/>
        <v>207879</v>
      </c>
      <c r="E31" s="6">
        <f t="shared" si="1"/>
        <v>0.71045940163637478</v>
      </c>
    </row>
    <row r="32" spans="1:5" x14ac:dyDescent="0.25">
      <c r="A32" t="s">
        <v>32</v>
      </c>
      <c r="E32" s="6"/>
    </row>
    <row r="33" spans="1:5" x14ac:dyDescent="0.25">
      <c r="A33" t="s">
        <v>30</v>
      </c>
      <c r="B33">
        <v>1336</v>
      </c>
      <c r="C33">
        <v>14249</v>
      </c>
      <c r="D33">
        <f t="shared" si="0"/>
        <v>12913</v>
      </c>
      <c r="E33" s="6">
        <f t="shared" si="1"/>
        <v>9.6654191616766472</v>
      </c>
    </row>
    <row r="34" spans="1:5" x14ac:dyDescent="0.25">
      <c r="A34" t="s">
        <v>68</v>
      </c>
      <c r="B34">
        <v>107589</v>
      </c>
      <c r="C34">
        <v>124010</v>
      </c>
      <c r="D34">
        <f t="shared" si="0"/>
        <v>16421</v>
      </c>
      <c r="E34" s="6">
        <f t="shared" si="1"/>
        <v>0.15262712730855385</v>
      </c>
    </row>
    <row r="35" spans="1:5" x14ac:dyDescent="0.25">
      <c r="A35" t="s">
        <v>29</v>
      </c>
      <c r="B35">
        <v>108925</v>
      </c>
      <c r="C35">
        <v>138259</v>
      </c>
      <c r="D35">
        <f t="shared" si="0"/>
        <v>29334</v>
      </c>
      <c r="E35" s="6">
        <f t="shared" si="1"/>
        <v>0.26930456736286434</v>
      </c>
    </row>
    <row r="36" spans="1:5" x14ac:dyDescent="0.25">
      <c r="A36" t="s">
        <v>28</v>
      </c>
      <c r="B36">
        <v>401523</v>
      </c>
      <c r="C36">
        <v>638736</v>
      </c>
      <c r="D36">
        <f t="shared" si="0"/>
        <v>237213</v>
      </c>
      <c r="E36" s="6">
        <f t="shared" si="1"/>
        <v>0.5907830933719862</v>
      </c>
    </row>
    <row r="37" spans="1:5" x14ac:dyDescent="0.25">
      <c r="A37" t="s">
        <v>27</v>
      </c>
      <c r="E37" s="6"/>
    </row>
    <row r="38" spans="1:5" x14ac:dyDescent="0.25">
      <c r="A38" t="s">
        <v>67</v>
      </c>
      <c r="B38">
        <v>628</v>
      </c>
      <c r="C38">
        <v>608</v>
      </c>
      <c r="D38">
        <f t="shared" si="0"/>
        <v>-20</v>
      </c>
      <c r="E38" s="6">
        <f t="shared" si="1"/>
        <v>-3.1847133757961783E-2</v>
      </c>
    </row>
    <row r="39" spans="1:5" x14ac:dyDescent="0.25">
      <c r="A39" t="s">
        <v>26</v>
      </c>
      <c r="B39">
        <v>284253</v>
      </c>
      <c r="C39">
        <v>315285</v>
      </c>
      <c r="D39">
        <f t="shared" si="0"/>
        <v>31032</v>
      </c>
      <c r="E39" s="6">
        <f t="shared" si="1"/>
        <v>0.10917035176409748</v>
      </c>
    </row>
    <row r="40" spans="1:5" x14ac:dyDescent="0.25">
      <c r="A40" t="s">
        <v>25</v>
      </c>
      <c r="B40">
        <v>1455002</v>
      </c>
      <c r="C40">
        <v>1346890</v>
      </c>
      <c r="D40">
        <f t="shared" si="0"/>
        <v>-108112</v>
      </c>
      <c r="E40" s="6">
        <f t="shared" si="1"/>
        <v>-7.4303677933088758E-2</v>
      </c>
    </row>
    <row r="41" spans="1:5" x14ac:dyDescent="0.25">
      <c r="A41" t="s">
        <v>24</v>
      </c>
      <c r="B41">
        <v>-142923</v>
      </c>
      <c r="C41">
        <v>-216808</v>
      </c>
      <c r="D41">
        <f t="shared" si="0"/>
        <v>-73885</v>
      </c>
      <c r="E41" s="6">
        <f t="shared" si="1"/>
        <v>0.5169566829691512</v>
      </c>
    </row>
    <row r="42" spans="1:5" x14ac:dyDescent="0.25">
      <c r="A42" t="s">
        <v>23</v>
      </c>
      <c r="B42">
        <v>1596960</v>
      </c>
      <c r="C42">
        <v>1445975</v>
      </c>
      <c r="D42">
        <f t="shared" si="0"/>
        <v>-150985</v>
      </c>
      <c r="E42" s="6">
        <f t="shared" si="1"/>
        <v>-9.4545260995892194E-2</v>
      </c>
    </row>
    <row r="43" spans="1:5" x14ac:dyDescent="0.25">
      <c r="A43" t="s">
        <v>22</v>
      </c>
      <c r="B43">
        <v>1998483</v>
      </c>
      <c r="C43">
        <v>2084711</v>
      </c>
      <c r="D43">
        <f t="shared" si="0"/>
        <v>86228</v>
      </c>
      <c r="E43" s="6">
        <f t="shared" si="1"/>
        <v>4.3146726792271939E-2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21" workbookViewId="0">
      <selection activeCell="G18" sqref="G18"/>
    </sheetView>
  </sheetViews>
  <sheetFormatPr defaultRowHeight="15" x14ac:dyDescent="0.25"/>
  <cols>
    <col min="1" max="1" width="40.5703125" customWidth="1"/>
    <col min="4" max="4" width="16.5703125" customWidth="1"/>
    <col min="5" max="5" width="9.85546875" bestFit="1" customWidth="1"/>
    <col min="6" max="6" width="27.85546875" customWidth="1"/>
  </cols>
  <sheetData>
    <row r="1" spans="1:8" x14ac:dyDescent="0.25">
      <c r="A1" t="s">
        <v>62</v>
      </c>
    </row>
    <row r="2" spans="1:8" x14ac:dyDescent="0.25">
      <c r="A2" t="s">
        <v>1</v>
      </c>
      <c r="B2" t="s">
        <v>2</v>
      </c>
      <c r="C2" t="s">
        <v>3</v>
      </c>
    </row>
    <row r="3" spans="1:8" x14ac:dyDescent="0.25">
      <c r="A3" t="s">
        <v>61</v>
      </c>
    </row>
    <row r="4" spans="1:8" x14ac:dyDescent="0.25">
      <c r="A4" t="s">
        <v>60</v>
      </c>
      <c r="D4" t="s">
        <v>83</v>
      </c>
      <c r="G4" t="s">
        <v>95</v>
      </c>
      <c r="H4" t="s">
        <v>96</v>
      </c>
    </row>
    <row r="5" spans="1:8" x14ac:dyDescent="0.25">
      <c r="A5" t="s">
        <v>59</v>
      </c>
    </row>
    <row r="6" spans="1:8" x14ac:dyDescent="0.25">
      <c r="A6" t="s">
        <v>58</v>
      </c>
      <c r="B6">
        <v>4249</v>
      </c>
      <c r="C6">
        <v>4466</v>
      </c>
      <c r="D6">
        <f>C6-B6</f>
        <v>217</v>
      </c>
      <c r="E6" s="7">
        <f>(C6-B6)/B6</f>
        <v>5.1070840197693576E-2</v>
      </c>
      <c r="F6" t="str">
        <f>A6</f>
        <v>Cash and cash equivalents</v>
      </c>
      <c r="G6" s="8">
        <f>E6</f>
        <v>5.1070840197693576E-2</v>
      </c>
      <c r="H6" s="7">
        <f>'LULU Balance Sheet (1)'!E6</f>
        <v>-0.11022805630685885</v>
      </c>
    </row>
    <row r="7" spans="1:8" x14ac:dyDescent="0.25">
      <c r="A7" t="s">
        <v>57</v>
      </c>
      <c r="B7">
        <v>996</v>
      </c>
      <c r="C7">
        <v>197</v>
      </c>
      <c r="D7">
        <f>C7-B7</f>
        <v>-799</v>
      </c>
      <c r="E7" s="7">
        <f t="shared" ref="E7:E13" si="0">(C7-B7)/B7</f>
        <v>-0.80220883534136544</v>
      </c>
      <c r="F7" t="str">
        <f>A13</f>
        <v>Total current assets</v>
      </c>
      <c r="G7" s="8">
        <f>E13</f>
        <v>9.191225056164927E-2</v>
      </c>
      <c r="H7" s="7">
        <f>'LULU Balance Sheet (1)'!E11</f>
        <v>-4.873694720117637E-3</v>
      </c>
    </row>
    <row r="8" spans="1:8" x14ac:dyDescent="0.25">
      <c r="A8" t="s">
        <v>56</v>
      </c>
      <c r="B8">
        <v>5245</v>
      </c>
      <c r="C8">
        <v>4663</v>
      </c>
      <c r="D8">
        <f>C8-B8</f>
        <v>-582</v>
      </c>
      <c r="E8" s="7">
        <f t="shared" si="0"/>
        <v>-0.1109628217349857</v>
      </c>
      <c r="F8" t="str">
        <f>A23</f>
        <v>Total assets</v>
      </c>
      <c r="G8" s="8">
        <f>E23</f>
        <v>5.2405040823571176E-2</v>
      </c>
      <c r="H8" s="7">
        <f>'LULU Balance Sheet (1)'!E22</f>
        <v>4.3146726792271939E-2</v>
      </c>
    </row>
    <row r="9" spans="1:8" x14ac:dyDescent="0.25">
      <c r="A9" t="s">
        <v>55</v>
      </c>
      <c r="B9">
        <v>3498</v>
      </c>
      <c r="C9">
        <v>4272</v>
      </c>
      <c r="D9">
        <f>C9-B9</f>
        <v>774</v>
      </c>
      <c r="E9" s="7">
        <f t="shared" si="0"/>
        <v>0.22126929674099485</v>
      </c>
      <c r="F9" t="str">
        <f>A32</f>
        <v>Total current liabilities</v>
      </c>
      <c r="G9" s="8">
        <f>E32</f>
        <v>0.30231788079470201</v>
      </c>
      <c r="H9" s="8">
        <f>'LULU Balance Sheet (1)'!E31</f>
        <v>0.71045940163637478</v>
      </c>
    </row>
    <row r="10" spans="1:8" x14ac:dyDescent="0.25">
      <c r="A10" t="s">
        <v>54</v>
      </c>
      <c r="B10">
        <v>5261</v>
      </c>
      <c r="C10">
        <v>5622</v>
      </c>
      <c r="D10">
        <f>C10-B10</f>
        <v>361</v>
      </c>
      <c r="E10" s="7">
        <f t="shared" si="0"/>
        <v>6.8618133434708226E-2</v>
      </c>
      <c r="F10" t="str">
        <f>A37</f>
        <v>Total liabilities</v>
      </c>
      <c r="G10" s="8">
        <f>E37</f>
        <v>0.15348946872052813</v>
      </c>
      <c r="H10" s="8">
        <f>'LULU Balance Sheet (1)'!E36</f>
        <v>0.5907830933719862</v>
      </c>
    </row>
    <row r="11" spans="1:8" x14ac:dyDescent="0.25">
      <c r="A11" t="s">
        <v>44</v>
      </c>
      <c r="E11" s="7"/>
      <c r="F11" t="str">
        <f>A42</f>
        <v>Total stockholders' equity</v>
      </c>
      <c r="G11" s="8">
        <f>E42</f>
        <v>-7.8679168365267019E-2</v>
      </c>
      <c r="H11" s="8">
        <f>'LULU Balance Sheet (1)'!E42</f>
        <v>-9.4545260995892194E-2</v>
      </c>
    </row>
    <row r="12" spans="1:8" x14ac:dyDescent="0.25">
      <c r="A12" t="s">
        <v>53</v>
      </c>
      <c r="B12">
        <v>1130</v>
      </c>
      <c r="C12">
        <v>1968</v>
      </c>
      <c r="D12">
        <f>C12-B12</f>
        <v>838</v>
      </c>
      <c r="E12" s="7">
        <f t="shared" si="0"/>
        <v>0.74159292035398228</v>
      </c>
    </row>
    <row r="13" spans="1:8" x14ac:dyDescent="0.25">
      <c r="A13" t="s">
        <v>52</v>
      </c>
      <c r="B13">
        <v>15134</v>
      </c>
      <c r="C13">
        <v>16525</v>
      </c>
      <c r="D13">
        <f>C13-B13</f>
        <v>1391</v>
      </c>
      <c r="E13" s="7">
        <f t="shared" si="0"/>
        <v>9.191225056164927E-2</v>
      </c>
    </row>
    <row r="14" spans="1:8" x14ac:dyDescent="0.25">
      <c r="A14" t="s">
        <v>51</v>
      </c>
      <c r="E14" s="7"/>
    </row>
    <row r="15" spans="1:8" x14ac:dyDescent="0.25">
      <c r="A15" t="s">
        <v>50</v>
      </c>
      <c r="E15" s="7"/>
    </row>
    <row r="16" spans="1:8" x14ac:dyDescent="0.25">
      <c r="A16" t="s">
        <v>49</v>
      </c>
      <c r="B16">
        <v>8891</v>
      </c>
      <c r="C16">
        <v>9469</v>
      </c>
      <c r="D16">
        <f>C16-B16</f>
        <v>578</v>
      </c>
      <c r="E16" s="7">
        <f>(C16-B16)/B16</f>
        <v>6.5009560229445512E-2</v>
      </c>
    </row>
    <row r="17" spans="1:5" x14ac:dyDescent="0.25">
      <c r="A17" t="s">
        <v>48</v>
      </c>
      <c r="B17">
        <v>-4437</v>
      </c>
      <c r="C17">
        <v>-4725</v>
      </c>
      <c r="D17">
        <f>C17-B17</f>
        <v>-288</v>
      </c>
      <c r="E17" s="7">
        <f t="shared" ref="E17:E23" si="1">(C17-B17)/B17</f>
        <v>6.4908722109533468E-2</v>
      </c>
    </row>
    <row r="18" spans="1:5" x14ac:dyDescent="0.25">
      <c r="A18" t="s">
        <v>47</v>
      </c>
      <c r="B18">
        <v>4454</v>
      </c>
      <c r="C18">
        <v>4744</v>
      </c>
      <c r="D18">
        <f>C18-B18</f>
        <v>290</v>
      </c>
      <c r="E18" s="7">
        <f t="shared" si="1"/>
        <v>6.5110013471037273E-2</v>
      </c>
    </row>
    <row r="19" spans="1:5" x14ac:dyDescent="0.25">
      <c r="A19" t="s">
        <v>46</v>
      </c>
      <c r="B19">
        <v>154</v>
      </c>
      <c r="C19">
        <v>154</v>
      </c>
      <c r="D19">
        <f>C19-B19</f>
        <v>0</v>
      </c>
      <c r="E19" s="7">
        <f t="shared" si="1"/>
        <v>0</v>
      </c>
    </row>
    <row r="20" spans="1:5" x14ac:dyDescent="0.25">
      <c r="A20" t="s">
        <v>45</v>
      </c>
      <c r="B20">
        <v>285</v>
      </c>
      <c r="C20">
        <v>283</v>
      </c>
      <c r="D20">
        <f>C20-B20</f>
        <v>-2</v>
      </c>
      <c r="E20" s="7">
        <f t="shared" si="1"/>
        <v>-7.0175438596491229E-3</v>
      </c>
    </row>
    <row r="21" spans="1:5" x14ac:dyDescent="0.25">
      <c r="A21" t="s">
        <v>44</v>
      </c>
      <c r="B21">
        <v>2509</v>
      </c>
      <c r="C21">
        <v>2011</v>
      </c>
      <c r="D21">
        <f>C21-B21</f>
        <v>-498</v>
      </c>
      <c r="E21" s="7">
        <f t="shared" si="1"/>
        <v>-0.19848545237146273</v>
      </c>
    </row>
    <row r="22" spans="1:5" x14ac:dyDescent="0.25">
      <c r="A22" t="s">
        <v>43</v>
      </c>
      <c r="B22">
        <v>7402</v>
      </c>
      <c r="C22">
        <v>7192</v>
      </c>
      <c r="D22">
        <f>C22-B22</f>
        <v>-210</v>
      </c>
      <c r="E22" s="7">
        <f t="shared" si="1"/>
        <v>-2.8370710618751689E-2</v>
      </c>
    </row>
    <row r="23" spans="1:5" x14ac:dyDescent="0.25">
      <c r="A23" t="s">
        <v>42</v>
      </c>
      <c r="B23">
        <v>22536</v>
      </c>
      <c r="C23">
        <v>23717</v>
      </c>
      <c r="D23">
        <f>C23-B23</f>
        <v>1181</v>
      </c>
      <c r="E23" s="7">
        <f t="shared" si="1"/>
        <v>5.2405040823571176E-2</v>
      </c>
    </row>
    <row r="24" spans="1:5" x14ac:dyDescent="0.25">
      <c r="A24" t="s">
        <v>41</v>
      </c>
      <c r="E24" s="7"/>
    </row>
    <row r="25" spans="1:5" x14ac:dyDescent="0.25">
      <c r="A25" t="s">
        <v>40</v>
      </c>
      <c r="E25" s="7"/>
    </row>
    <row r="26" spans="1:5" x14ac:dyDescent="0.25">
      <c r="A26" t="s">
        <v>39</v>
      </c>
      <c r="E26" s="7"/>
    </row>
    <row r="27" spans="1:5" x14ac:dyDescent="0.25">
      <c r="A27" t="s">
        <v>38</v>
      </c>
      <c r="B27">
        <v>342</v>
      </c>
      <c r="C27">
        <v>15</v>
      </c>
      <c r="D27">
        <f>C27-B27</f>
        <v>-327</v>
      </c>
      <c r="E27" s="7">
        <f>(C27-B27)/B27</f>
        <v>-0.95614035087719296</v>
      </c>
    </row>
    <row r="28" spans="1:5" x14ac:dyDescent="0.25">
      <c r="A28" t="s">
        <v>37</v>
      </c>
      <c r="B28">
        <v>2279</v>
      </c>
      <c r="C28">
        <v>2612</v>
      </c>
      <c r="D28">
        <f>C28-B28</f>
        <v>333</v>
      </c>
      <c r="E28" s="7">
        <f t="shared" ref="E28:E32" si="2">(C28-B28)/B28</f>
        <v>0.14611671785870997</v>
      </c>
    </row>
    <row r="29" spans="1:5" x14ac:dyDescent="0.25">
      <c r="A29" t="s">
        <v>36</v>
      </c>
      <c r="B29">
        <v>374</v>
      </c>
      <c r="C29">
        <v>463</v>
      </c>
      <c r="D29">
        <f>C29-B29</f>
        <v>89</v>
      </c>
      <c r="E29" s="7">
        <f t="shared" si="2"/>
        <v>0.23796791443850268</v>
      </c>
    </row>
    <row r="30" spans="1:5" x14ac:dyDescent="0.25">
      <c r="A30" t="s">
        <v>35</v>
      </c>
      <c r="B30">
        <v>1219</v>
      </c>
      <c r="C30">
        <v>1504</v>
      </c>
      <c r="D30">
        <f>C30-B30</f>
        <v>285</v>
      </c>
      <c r="E30" s="7">
        <f t="shared" si="2"/>
        <v>0.23379819524200163</v>
      </c>
    </row>
    <row r="31" spans="1:5" x14ac:dyDescent="0.25">
      <c r="A31" t="s">
        <v>34</v>
      </c>
      <c r="B31">
        <v>1826</v>
      </c>
      <c r="C31">
        <v>3272</v>
      </c>
      <c r="D31">
        <f>C31-B31</f>
        <v>1446</v>
      </c>
      <c r="E31" s="7">
        <f t="shared" si="2"/>
        <v>0.79189485213581601</v>
      </c>
    </row>
    <row r="32" spans="1:5" x14ac:dyDescent="0.25">
      <c r="A32" t="s">
        <v>33</v>
      </c>
      <c r="B32">
        <v>6040</v>
      </c>
      <c r="C32">
        <v>7866</v>
      </c>
      <c r="D32">
        <f>C32-B32</f>
        <v>1826</v>
      </c>
      <c r="E32" s="7">
        <f t="shared" si="2"/>
        <v>0.30231788079470201</v>
      </c>
    </row>
    <row r="33" spans="1:5" x14ac:dyDescent="0.25">
      <c r="A33" t="s">
        <v>32</v>
      </c>
      <c r="E33" s="7"/>
    </row>
    <row r="34" spans="1:5" x14ac:dyDescent="0.25">
      <c r="A34" t="s">
        <v>31</v>
      </c>
      <c r="B34">
        <v>3468</v>
      </c>
      <c r="C34">
        <v>3464</v>
      </c>
      <c r="D34">
        <f>C34-B34</f>
        <v>-4</v>
      </c>
      <c r="E34" s="7">
        <f>(C34-B34)/B34</f>
        <v>-1.1534025374855825E-3</v>
      </c>
    </row>
    <row r="35" spans="1:5" x14ac:dyDescent="0.25">
      <c r="A35" t="s">
        <v>30</v>
      </c>
      <c r="B35">
        <v>3216</v>
      </c>
      <c r="C35">
        <v>3347</v>
      </c>
      <c r="D35">
        <f>C35-B35</f>
        <v>131</v>
      </c>
      <c r="E35" s="7">
        <f t="shared" ref="E35:E43" si="3">(C35-B35)/B35</f>
        <v>4.0733830845771146E-2</v>
      </c>
    </row>
    <row r="36" spans="1:5" x14ac:dyDescent="0.25">
      <c r="A36" t="s">
        <v>29</v>
      </c>
      <c r="B36">
        <v>6684</v>
      </c>
      <c r="C36">
        <v>6811</v>
      </c>
      <c r="D36">
        <f>C36-B36</f>
        <v>127</v>
      </c>
      <c r="E36" s="7">
        <f t="shared" si="3"/>
        <v>1.9000598444045481E-2</v>
      </c>
    </row>
    <row r="37" spans="1:5" x14ac:dyDescent="0.25">
      <c r="A37" t="s">
        <v>28</v>
      </c>
      <c r="B37">
        <v>12724</v>
      </c>
      <c r="C37">
        <v>14677</v>
      </c>
      <c r="D37">
        <f>C37-B37</f>
        <v>1953</v>
      </c>
      <c r="E37" s="7">
        <f t="shared" si="3"/>
        <v>0.15348946872052813</v>
      </c>
    </row>
    <row r="38" spans="1:5" x14ac:dyDescent="0.25">
      <c r="A38" t="s">
        <v>27</v>
      </c>
      <c r="E38" s="7"/>
    </row>
    <row r="39" spans="1:5" x14ac:dyDescent="0.25">
      <c r="A39" t="s">
        <v>26</v>
      </c>
      <c r="B39">
        <v>6387</v>
      </c>
      <c r="C39">
        <v>7166</v>
      </c>
      <c r="D39">
        <f>C39-B39</f>
        <v>779</v>
      </c>
      <c r="E39" s="7">
        <f t="shared" si="3"/>
        <v>0.12196649444183498</v>
      </c>
    </row>
    <row r="40" spans="1:5" x14ac:dyDescent="0.25">
      <c r="A40" t="s">
        <v>25</v>
      </c>
      <c r="B40">
        <v>3517</v>
      </c>
      <c r="C40">
        <v>1643</v>
      </c>
      <c r="D40">
        <f>C40-B40</f>
        <v>-1874</v>
      </c>
      <c r="E40" s="7">
        <f t="shared" si="3"/>
        <v>-0.53284048905317027</v>
      </c>
    </row>
    <row r="41" spans="1:5" x14ac:dyDescent="0.25">
      <c r="A41" t="s">
        <v>24</v>
      </c>
      <c r="B41">
        <v>-92</v>
      </c>
      <c r="C41">
        <v>231</v>
      </c>
      <c r="D41">
        <f>C41-B41</f>
        <v>323</v>
      </c>
      <c r="E41" s="7">
        <f t="shared" si="3"/>
        <v>-3.5108695652173911</v>
      </c>
    </row>
    <row r="42" spans="1:5" x14ac:dyDescent="0.25">
      <c r="A42" t="s">
        <v>23</v>
      </c>
      <c r="B42">
        <v>9812</v>
      </c>
      <c r="C42">
        <v>9040</v>
      </c>
      <c r="D42">
        <f>C42-B42</f>
        <v>-772</v>
      </c>
      <c r="E42" s="7">
        <f t="shared" si="3"/>
        <v>-7.8679168365267019E-2</v>
      </c>
    </row>
    <row r="43" spans="1:5" x14ac:dyDescent="0.25">
      <c r="A43" t="s">
        <v>22</v>
      </c>
      <c r="B43">
        <v>22536</v>
      </c>
      <c r="C43">
        <v>23717</v>
      </c>
      <c r="D43">
        <f>C43-B43</f>
        <v>1181</v>
      </c>
      <c r="E43" s="7">
        <f t="shared" si="3"/>
        <v>5.2405040823571176E-2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L12" sqref="L12"/>
    </sheetView>
  </sheetViews>
  <sheetFormatPr defaultRowHeight="15" x14ac:dyDescent="0.25"/>
  <cols>
    <col min="1" max="1" width="37.85546875" customWidth="1"/>
  </cols>
  <sheetData>
    <row r="1" spans="1:5" x14ac:dyDescent="0.25">
      <c r="A1" t="s">
        <v>91</v>
      </c>
    </row>
    <row r="2" spans="1:5" x14ac:dyDescent="0.25">
      <c r="A2" t="s">
        <v>72</v>
      </c>
      <c r="B2" t="s">
        <v>66</v>
      </c>
      <c r="C2" t="s">
        <v>65</v>
      </c>
      <c r="D2" t="s">
        <v>89</v>
      </c>
      <c r="E2" t="s">
        <v>90</v>
      </c>
    </row>
    <row r="3" spans="1:5" x14ac:dyDescent="0.25">
      <c r="A3" t="s">
        <v>4</v>
      </c>
      <c r="B3">
        <v>2649181</v>
      </c>
      <c r="C3">
        <v>3288319</v>
      </c>
      <c r="D3">
        <f>C3-B3</f>
        <v>639138</v>
      </c>
      <c r="E3" s="5">
        <f>(C3-B3)/B3</f>
        <v>0.24125871354203432</v>
      </c>
    </row>
    <row r="4" spans="1:5" x14ac:dyDescent="0.25">
      <c r="A4" t="s">
        <v>5</v>
      </c>
      <c r="B4">
        <v>1250391</v>
      </c>
      <c r="C4">
        <v>1472032</v>
      </c>
      <c r="D4">
        <f t="shared" ref="D4:D24" si="0">C4-B4</f>
        <v>221641</v>
      </c>
      <c r="E4" s="5">
        <f t="shared" ref="E4:E24" si="1">(C4-B4)/B4</f>
        <v>0.17725735389970018</v>
      </c>
    </row>
    <row r="5" spans="1:5" x14ac:dyDescent="0.25">
      <c r="A5" t="s">
        <v>6</v>
      </c>
      <c r="B5">
        <v>1398790</v>
      </c>
      <c r="C5">
        <v>1816287</v>
      </c>
      <c r="D5">
        <f t="shared" si="0"/>
        <v>417497</v>
      </c>
      <c r="E5" s="5">
        <f t="shared" si="1"/>
        <v>0.29847010630616461</v>
      </c>
    </row>
    <row r="6" spans="1:5" x14ac:dyDescent="0.25">
      <c r="A6" t="s">
        <v>7</v>
      </c>
      <c r="E6" s="5"/>
    </row>
    <row r="7" spans="1:5" x14ac:dyDescent="0.25">
      <c r="A7" t="s">
        <v>8</v>
      </c>
      <c r="B7">
        <v>904264</v>
      </c>
      <c r="C7">
        <v>1110451</v>
      </c>
      <c r="D7">
        <f t="shared" si="0"/>
        <v>206187</v>
      </c>
      <c r="E7" s="5">
        <f t="shared" si="1"/>
        <v>0.22801637574867517</v>
      </c>
    </row>
    <row r="8" spans="1:5" x14ac:dyDescent="0.25">
      <c r="A8" t="s">
        <v>64</v>
      </c>
      <c r="B8">
        <v>26932</v>
      </c>
      <c r="D8">
        <f t="shared" si="0"/>
        <v>-26932</v>
      </c>
      <c r="E8" s="5">
        <f t="shared" si="1"/>
        <v>-1</v>
      </c>
    </row>
    <row r="9" spans="1:5" x14ac:dyDescent="0.25">
      <c r="A9" t="s">
        <v>63</v>
      </c>
      <c r="B9">
        <v>-26932</v>
      </c>
      <c r="D9">
        <f t="shared" si="0"/>
        <v>26932</v>
      </c>
      <c r="E9" s="5">
        <f t="shared" si="1"/>
        <v>-1</v>
      </c>
    </row>
    <row r="10" spans="1:5" x14ac:dyDescent="0.25">
      <c r="A10" t="s">
        <v>9</v>
      </c>
      <c r="B10">
        <v>904264</v>
      </c>
      <c r="C10">
        <v>1110451</v>
      </c>
      <c r="D10">
        <f t="shared" si="0"/>
        <v>206187</v>
      </c>
      <c r="E10" s="5">
        <f t="shared" si="1"/>
        <v>0.22801637574867517</v>
      </c>
    </row>
    <row r="11" spans="1:5" x14ac:dyDescent="0.25">
      <c r="A11" t="s">
        <v>10</v>
      </c>
      <c r="B11">
        <v>494526</v>
      </c>
      <c r="C11">
        <v>705836</v>
      </c>
      <c r="D11">
        <f t="shared" si="0"/>
        <v>211310</v>
      </c>
      <c r="E11" s="5">
        <f t="shared" si="1"/>
        <v>0.42729805915159164</v>
      </c>
    </row>
    <row r="12" spans="1:5" x14ac:dyDescent="0.25">
      <c r="A12" t="s">
        <v>11</v>
      </c>
      <c r="B12">
        <v>-34528</v>
      </c>
      <c r="C12">
        <v>9414</v>
      </c>
      <c r="D12">
        <f t="shared" si="0"/>
        <v>43942</v>
      </c>
      <c r="E12" s="5">
        <f t="shared" si="1"/>
        <v>-1.2726482854494903</v>
      </c>
    </row>
    <row r="13" spans="1:5" x14ac:dyDescent="0.25">
      <c r="A13" t="s">
        <v>12</v>
      </c>
      <c r="B13">
        <v>459998</v>
      </c>
      <c r="C13">
        <v>715250</v>
      </c>
      <c r="D13">
        <f t="shared" si="0"/>
        <v>255252</v>
      </c>
      <c r="E13" s="5">
        <f t="shared" si="1"/>
        <v>0.55489806477419468</v>
      </c>
    </row>
    <row r="14" spans="1:5" x14ac:dyDescent="0.25">
      <c r="A14" t="s">
        <v>13</v>
      </c>
      <c r="B14">
        <v>201336</v>
      </c>
      <c r="C14">
        <v>231449</v>
      </c>
      <c r="D14">
        <f t="shared" si="0"/>
        <v>30113</v>
      </c>
      <c r="E14" s="5">
        <f t="shared" si="1"/>
        <v>0.14956589978940676</v>
      </c>
    </row>
    <row r="15" spans="1:5" x14ac:dyDescent="0.25">
      <c r="A15" t="s">
        <v>14</v>
      </c>
      <c r="B15">
        <v>258662</v>
      </c>
      <c r="C15">
        <v>483801</v>
      </c>
      <c r="D15">
        <f t="shared" si="0"/>
        <v>225139</v>
      </c>
      <c r="E15" s="5">
        <f t="shared" si="1"/>
        <v>0.87039843502331227</v>
      </c>
    </row>
    <row r="16" spans="1:5" x14ac:dyDescent="0.25">
      <c r="A16" t="s">
        <v>15</v>
      </c>
      <c r="B16">
        <v>258662</v>
      </c>
      <c r="C16">
        <v>483801</v>
      </c>
      <c r="D16">
        <f t="shared" si="0"/>
        <v>225139</v>
      </c>
      <c r="E16" s="5">
        <f t="shared" si="1"/>
        <v>0.87039843502331227</v>
      </c>
    </row>
    <row r="17" spans="1:5" x14ac:dyDescent="0.25">
      <c r="A17" t="s">
        <v>16</v>
      </c>
      <c r="B17">
        <v>258662</v>
      </c>
      <c r="C17">
        <v>483801</v>
      </c>
      <c r="D17">
        <f t="shared" si="0"/>
        <v>225139</v>
      </c>
      <c r="E17" s="5">
        <f t="shared" si="1"/>
        <v>0.87039843502331227</v>
      </c>
    </row>
    <row r="18" spans="1:5" x14ac:dyDescent="0.25">
      <c r="A18" t="s">
        <v>17</v>
      </c>
      <c r="E18" s="5"/>
    </row>
    <row r="19" spans="1:5" x14ac:dyDescent="0.25">
      <c r="A19" t="s">
        <v>18</v>
      </c>
      <c r="B19">
        <v>1.9</v>
      </c>
      <c r="C19">
        <v>3.63</v>
      </c>
      <c r="D19">
        <f t="shared" si="0"/>
        <v>1.73</v>
      </c>
      <c r="E19" s="5">
        <f t="shared" si="1"/>
        <v>0.91052631578947374</v>
      </c>
    </row>
    <row r="20" spans="1:5" x14ac:dyDescent="0.25">
      <c r="A20" t="s">
        <v>19</v>
      </c>
      <c r="B20">
        <v>1.9</v>
      </c>
      <c r="C20">
        <v>3.61</v>
      </c>
      <c r="D20">
        <f t="shared" si="0"/>
        <v>1.71</v>
      </c>
      <c r="E20" s="5">
        <f t="shared" si="1"/>
        <v>0.9</v>
      </c>
    </row>
    <row r="21" spans="1:5" x14ac:dyDescent="0.25">
      <c r="A21" t="s">
        <v>20</v>
      </c>
      <c r="E21" s="5"/>
    </row>
    <row r="22" spans="1:5" x14ac:dyDescent="0.25">
      <c r="A22" t="s">
        <v>18</v>
      </c>
      <c r="B22">
        <v>135988</v>
      </c>
      <c r="C22">
        <v>133413</v>
      </c>
      <c r="D22">
        <f t="shared" si="0"/>
        <v>-2575</v>
      </c>
      <c r="E22" s="5">
        <f t="shared" si="1"/>
        <v>-1.8935494308321324E-2</v>
      </c>
    </row>
    <row r="23" spans="1:5" x14ac:dyDescent="0.25">
      <c r="A23" t="s">
        <v>19</v>
      </c>
      <c r="B23">
        <v>136198</v>
      </c>
      <c r="C23">
        <v>133971</v>
      </c>
      <c r="D23">
        <f t="shared" si="0"/>
        <v>-2227</v>
      </c>
      <c r="E23" s="5">
        <f t="shared" si="1"/>
        <v>-1.635119458435513E-2</v>
      </c>
    </row>
    <row r="24" spans="1:5" x14ac:dyDescent="0.25">
      <c r="A24" t="s">
        <v>21</v>
      </c>
      <c r="B24">
        <v>602761</v>
      </c>
      <c r="C24">
        <v>828320</v>
      </c>
      <c r="D24">
        <f t="shared" si="0"/>
        <v>225559</v>
      </c>
      <c r="E24" s="5">
        <f t="shared" si="1"/>
        <v>0.37420967846293973</v>
      </c>
    </row>
    <row r="26" spans="1:5" x14ac:dyDescent="0.25">
      <c r="A26" t="s">
        <v>81</v>
      </c>
    </row>
    <row r="27" spans="1:5" x14ac:dyDescent="0.25">
      <c r="A27" t="s">
        <v>82</v>
      </c>
      <c r="B27">
        <v>0</v>
      </c>
      <c r="C2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E19" sqref="E19"/>
    </sheetView>
  </sheetViews>
  <sheetFormatPr defaultRowHeight="15" x14ac:dyDescent="0.25"/>
  <cols>
    <col min="1" max="1" width="49" customWidth="1"/>
    <col min="4" max="4" width="14.42578125" customWidth="1"/>
    <col min="5" max="6" width="15" customWidth="1"/>
    <col min="7" max="7" width="26.85546875" customWidth="1"/>
    <col min="8" max="8" width="14.28515625" customWidth="1"/>
    <col min="9" max="9" width="13.28515625" customWidth="1"/>
  </cols>
  <sheetData>
    <row r="1" spans="1:9" ht="17.25" customHeight="1" x14ac:dyDescent="0.25">
      <c r="A1" t="s">
        <v>0</v>
      </c>
      <c r="D1" t="s">
        <v>84</v>
      </c>
      <c r="E1" t="s">
        <v>85</v>
      </c>
    </row>
    <row r="2" spans="1:9" x14ac:dyDescent="0.25">
      <c r="A2" t="s">
        <v>1</v>
      </c>
      <c r="B2">
        <v>2018</v>
      </c>
      <c r="C2">
        <v>2019</v>
      </c>
      <c r="D2" t="s">
        <v>86</v>
      </c>
      <c r="E2" t="s">
        <v>92</v>
      </c>
      <c r="H2" t="s">
        <v>94</v>
      </c>
      <c r="I2" t="s">
        <v>93</v>
      </c>
    </row>
    <row r="3" spans="1:9" x14ac:dyDescent="0.25">
      <c r="A3" t="s">
        <v>4</v>
      </c>
      <c r="B3">
        <v>36397</v>
      </c>
      <c r="C3">
        <v>39117</v>
      </c>
      <c r="D3">
        <f>C3-B3</f>
        <v>2720</v>
      </c>
      <c r="E3" s="7">
        <f>(C3-B3)/B3</f>
        <v>7.4731433909388134E-2</v>
      </c>
      <c r="F3" s="7"/>
      <c r="G3" s="11" t="str">
        <f>A3</f>
        <v>Revenue</v>
      </c>
      <c r="H3" s="8">
        <f>E3</f>
        <v>7.4731433909388134E-2</v>
      </c>
      <c r="I3" s="9">
        <f>'LULU Income Statement (1)'!E3</f>
        <v>0.24125871354203432</v>
      </c>
    </row>
    <row r="4" spans="1:9" x14ac:dyDescent="0.25">
      <c r="A4" t="s">
        <v>5</v>
      </c>
      <c r="B4">
        <v>20441</v>
      </c>
      <c r="C4">
        <v>21643</v>
      </c>
      <c r="D4">
        <f t="shared" ref="D4:D23" si="0">C4-B4</f>
        <v>1202</v>
      </c>
      <c r="E4" s="7">
        <f t="shared" ref="E4:E23" si="1">(C4-B4)/B4</f>
        <v>5.8803385352967079E-2</v>
      </c>
      <c r="F4" s="7"/>
      <c r="G4" s="11" t="str">
        <f>A4</f>
        <v>Cost of revenue</v>
      </c>
      <c r="H4" s="10">
        <f>E4</f>
        <v>5.8803385352967079E-2</v>
      </c>
      <c r="I4" s="10">
        <f>'LULU Income Statement (1)'!E4</f>
        <v>0.17725735389970018</v>
      </c>
    </row>
    <row r="5" spans="1:9" x14ac:dyDescent="0.25">
      <c r="A5" t="s">
        <v>6</v>
      </c>
      <c r="B5">
        <v>15956</v>
      </c>
      <c r="C5">
        <v>17474</v>
      </c>
      <c r="D5">
        <f t="shared" si="0"/>
        <v>1518</v>
      </c>
      <c r="E5" s="7">
        <f t="shared" si="1"/>
        <v>9.5136625720732018E-2</v>
      </c>
      <c r="F5" s="7"/>
      <c r="G5" s="11" t="str">
        <f>A5</f>
        <v>Gross profit</v>
      </c>
      <c r="H5" s="10">
        <f>E5</f>
        <v>9.5136625720732018E-2</v>
      </c>
      <c r="I5" s="10">
        <f>'LULU Income Statement (1)'!E5</f>
        <v>0.29847010630616461</v>
      </c>
    </row>
    <row r="6" spans="1:9" x14ac:dyDescent="0.25">
      <c r="A6" t="s">
        <v>8</v>
      </c>
      <c r="B6">
        <v>11511</v>
      </c>
      <c r="C6">
        <v>12702</v>
      </c>
      <c r="D6">
        <f t="shared" si="0"/>
        <v>1191</v>
      </c>
      <c r="E6" s="7">
        <f t="shared" si="1"/>
        <v>0.10346624967422466</v>
      </c>
      <c r="F6" s="7"/>
      <c r="G6" s="11" t="str">
        <f>A13</f>
        <v>Net income</v>
      </c>
      <c r="H6" s="10">
        <f>E13</f>
        <v>1.0843248836006207</v>
      </c>
      <c r="I6" s="10">
        <f>'LULU Income Statement (1)'!E16</f>
        <v>0.87039843502331227</v>
      </c>
    </row>
    <row r="7" spans="1:9" x14ac:dyDescent="0.25">
      <c r="A7" t="s">
        <v>9</v>
      </c>
      <c r="B7">
        <v>11511</v>
      </c>
      <c r="C7">
        <v>12702</v>
      </c>
      <c r="D7">
        <f t="shared" si="0"/>
        <v>1191</v>
      </c>
      <c r="E7" s="7">
        <f t="shared" si="1"/>
        <v>0.10346624967422466</v>
      </c>
      <c r="F7" s="7"/>
      <c r="G7" s="11" t="str">
        <f>A8</f>
        <v>Operating income</v>
      </c>
      <c r="H7" s="10">
        <f>E8</f>
        <v>7.3565804274465699E-2</v>
      </c>
      <c r="I7" s="10">
        <f>'LULU Income Statement (1)'!E11</f>
        <v>0.42729805915159164</v>
      </c>
    </row>
    <row r="8" spans="1:9" x14ac:dyDescent="0.25">
      <c r="A8" t="s">
        <v>10</v>
      </c>
      <c r="B8">
        <v>4445</v>
      </c>
      <c r="C8">
        <v>4772</v>
      </c>
      <c r="D8">
        <f t="shared" si="0"/>
        <v>327</v>
      </c>
      <c r="E8" s="7">
        <f t="shared" si="1"/>
        <v>7.3565804274465699E-2</v>
      </c>
      <c r="F8" s="7"/>
      <c r="G8" s="11" t="str">
        <f>A9</f>
        <v>Other income (expense)</v>
      </c>
      <c r="H8" s="10">
        <f>E9</f>
        <v>-1.2416666666666667</v>
      </c>
      <c r="I8" s="10">
        <f>'LULU Income Statement (1)'!E12</f>
        <v>-1.2726482854494903</v>
      </c>
    </row>
    <row r="9" spans="1:9" x14ac:dyDescent="0.25">
      <c r="A9" t="s">
        <v>11</v>
      </c>
      <c r="B9">
        <v>-120</v>
      </c>
      <c r="C9">
        <v>29</v>
      </c>
      <c r="D9">
        <f t="shared" si="0"/>
        <v>149</v>
      </c>
      <c r="E9" s="7">
        <f t="shared" si="1"/>
        <v>-1.2416666666666667</v>
      </c>
      <c r="F9" s="7"/>
      <c r="G9" s="11" t="str">
        <f>A7</f>
        <v>Total operating expenses</v>
      </c>
      <c r="H9" s="10">
        <f>E7</f>
        <v>0.10346624967422466</v>
      </c>
      <c r="I9" s="10">
        <f>'LULU Income Statement (1)'!E10</f>
        <v>0.22801637574867517</v>
      </c>
    </row>
    <row r="10" spans="1:9" x14ac:dyDescent="0.25">
      <c r="A10" t="s">
        <v>12</v>
      </c>
      <c r="B10">
        <v>4325</v>
      </c>
      <c r="C10">
        <v>4801</v>
      </c>
      <c r="D10">
        <f t="shared" si="0"/>
        <v>476</v>
      </c>
      <c r="E10" s="7">
        <f t="shared" si="1"/>
        <v>0.11005780346820809</v>
      </c>
      <c r="F10" s="7"/>
    </row>
    <row r="11" spans="1:9" x14ac:dyDescent="0.25">
      <c r="A11" t="s">
        <v>13</v>
      </c>
      <c r="B11">
        <v>2392</v>
      </c>
      <c r="C11">
        <v>772</v>
      </c>
      <c r="D11">
        <f t="shared" si="0"/>
        <v>-1620</v>
      </c>
      <c r="E11" s="7">
        <f t="shared" si="1"/>
        <v>-0.67725752508361203</v>
      </c>
      <c r="F11" s="7"/>
    </row>
    <row r="12" spans="1:9" x14ac:dyDescent="0.25">
      <c r="A12" t="s">
        <v>14</v>
      </c>
      <c r="B12">
        <v>1933</v>
      </c>
      <c r="C12">
        <v>4029</v>
      </c>
      <c r="D12">
        <f t="shared" si="0"/>
        <v>2096</v>
      </c>
      <c r="E12" s="7">
        <f t="shared" si="1"/>
        <v>1.0843248836006207</v>
      </c>
      <c r="F12" s="7"/>
    </row>
    <row r="13" spans="1:9" x14ac:dyDescent="0.25">
      <c r="A13" t="s">
        <v>15</v>
      </c>
      <c r="B13">
        <v>1933</v>
      </c>
      <c r="C13">
        <v>4029</v>
      </c>
      <c r="D13">
        <f t="shared" si="0"/>
        <v>2096</v>
      </c>
      <c r="E13" s="7">
        <f t="shared" si="1"/>
        <v>1.0843248836006207</v>
      </c>
      <c r="F13" s="7"/>
    </row>
    <row r="14" spans="1:9" x14ac:dyDescent="0.25">
      <c r="A14" t="s">
        <v>16</v>
      </c>
      <c r="B14">
        <v>1933</v>
      </c>
      <c r="C14">
        <v>4029</v>
      </c>
      <c r="D14">
        <f t="shared" si="0"/>
        <v>2096</v>
      </c>
      <c r="E14" s="7">
        <f t="shared" si="1"/>
        <v>1.0843248836006207</v>
      </c>
      <c r="F14" s="7"/>
    </row>
    <row r="15" spans="1:9" x14ac:dyDescent="0.25">
      <c r="A15" t="s">
        <v>17</v>
      </c>
      <c r="E15" s="7"/>
      <c r="F15" s="7"/>
    </row>
    <row r="16" spans="1:9" x14ac:dyDescent="0.25">
      <c r="A16" t="s">
        <v>18</v>
      </c>
      <c r="B16">
        <v>1.19</v>
      </c>
      <c r="C16">
        <v>2.5499999999999998</v>
      </c>
      <c r="D16">
        <f t="shared" si="0"/>
        <v>1.3599999999999999</v>
      </c>
      <c r="E16" s="7">
        <f t="shared" si="1"/>
        <v>1.1428571428571428</v>
      </c>
      <c r="F16" s="7"/>
    </row>
    <row r="17" spans="1:6" x14ac:dyDescent="0.25">
      <c r="A17" t="s">
        <v>19</v>
      </c>
      <c r="B17">
        <v>1.17</v>
      </c>
      <c r="C17">
        <v>2.4900000000000002</v>
      </c>
      <c r="D17">
        <f t="shared" si="0"/>
        <v>1.3200000000000003</v>
      </c>
      <c r="E17" s="7">
        <f t="shared" si="1"/>
        <v>1.1282051282051284</v>
      </c>
      <c r="F17" s="7"/>
    </row>
    <row r="18" spans="1:6" x14ac:dyDescent="0.25">
      <c r="A18" t="s">
        <v>20</v>
      </c>
      <c r="E18" s="7"/>
      <c r="F18" s="7"/>
    </row>
    <row r="19" spans="1:6" x14ac:dyDescent="0.25">
      <c r="A19" t="s">
        <v>18</v>
      </c>
      <c r="B19">
        <v>1624</v>
      </c>
      <c r="C19">
        <v>1580</v>
      </c>
      <c r="D19">
        <f t="shared" si="0"/>
        <v>-44</v>
      </c>
      <c r="E19" s="7">
        <f t="shared" si="1"/>
        <v>-2.7093596059113302E-2</v>
      </c>
      <c r="F19" s="7"/>
    </row>
    <row r="20" spans="1:6" x14ac:dyDescent="0.25">
      <c r="A20" t="s">
        <v>19</v>
      </c>
      <c r="B20">
        <v>1659</v>
      </c>
      <c r="C20">
        <v>1618</v>
      </c>
      <c r="D20">
        <f t="shared" si="0"/>
        <v>-41</v>
      </c>
      <c r="E20" s="7">
        <f t="shared" si="1"/>
        <v>-2.4713682941531041E-2</v>
      </c>
      <c r="F20" s="7"/>
    </row>
    <row r="21" spans="1:6" x14ac:dyDescent="0.25">
      <c r="A21" t="s">
        <v>21</v>
      </c>
      <c r="B21">
        <v>5219</v>
      </c>
      <c r="C21">
        <v>5492</v>
      </c>
      <c r="D21">
        <f t="shared" si="0"/>
        <v>273</v>
      </c>
      <c r="E21" s="7">
        <f t="shared" si="1"/>
        <v>5.2308871431308683E-2</v>
      </c>
      <c r="F21" s="7"/>
    </row>
    <row r="22" spans="1:6" x14ac:dyDescent="0.25">
      <c r="A22" t="s">
        <v>81</v>
      </c>
      <c r="E22" s="7"/>
      <c r="F22" s="7"/>
    </row>
    <row r="23" spans="1:6" x14ac:dyDescent="0.25">
      <c r="A23" t="s">
        <v>82</v>
      </c>
      <c r="B23">
        <v>124</v>
      </c>
      <c r="C23">
        <v>131</v>
      </c>
      <c r="D23">
        <f t="shared" si="0"/>
        <v>7</v>
      </c>
      <c r="E23" s="7">
        <f t="shared" si="1"/>
        <v>5.6451612903225805E-2</v>
      </c>
      <c r="F23" s="7"/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B1" workbookViewId="0">
      <selection activeCell="D20" sqref="D20"/>
    </sheetView>
  </sheetViews>
  <sheetFormatPr defaultRowHeight="15" x14ac:dyDescent="0.25"/>
  <cols>
    <col min="1" max="1" width="44.28515625" customWidth="1"/>
    <col min="2" max="2" width="45" customWidth="1"/>
    <col min="3" max="3" width="23" customWidth="1"/>
    <col min="4" max="4" width="10.5703125" bestFit="1" customWidth="1"/>
  </cols>
  <sheetData>
    <row r="1" spans="1:5" x14ac:dyDescent="0.25">
      <c r="A1" t="s">
        <v>74</v>
      </c>
      <c r="B1" t="s">
        <v>73</v>
      </c>
      <c r="C1" t="s">
        <v>102</v>
      </c>
      <c r="D1">
        <f>'NKE Income Statement (1)'!B2</f>
        <v>2018</v>
      </c>
      <c r="E1">
        <f>'NKE Income Statement (1)'!C2</f>
        <v>2019</v>
      </c>
    </row>
    <row r="2" spans="1:5" x14ac:dyDescent="0.25">
      <c r="A2" s="4" t="s">
        <v>77</v>
      </c>
      <c r="B2" s="4" t="s">
        <v>100</v>
      </c>
      <c r="C2" t="s">
        <v>75</v>
      </c>
      <c r="D2" s="2">
        <f>'NKE Income Statement (1)'!B13/'NKE Income Statement (1)'!B3</f>
        <v>5.3108772701046789E-2</v>
      </c>
      <c r="E2" s="2">
        <f>'NKE Income Statement (1)'!C13/'NKE Income Statement (1)'!C3</f>
        <v>0.10299869621903521</v>
      </c>
    </row>
    <row r="3" spans="1:5" x14ac:dyDescent="0.25">
      <c r="A3" s="4"/>
      <c r="B3" s="4"/>
      <c r="C3" t="s">
        <v>76</v>
      </c>
      <c r="D3" s="2">
        <f>'LULU Income Statement (1)'!B16/'LULU Income Statement (1)'!B3</f>
        <v>9.7638477703109003E-2</v>
      </c>
      <c r="E3" s="2">
        <f>'LULU Income Statement (1)'!C16/'LULU Income Statement (1)'!C3</f>
        <v>0.14712714916040689</v>
      </c>
    </row>
    <row r="4" spans="1:5" x14ac:dyDescent="0.25">
      <c r="A4" s="4" t="s">
        <v>79</v>
      </c>
      <c r="B4" s="4" t="s">
        <v>99</v>
      </c>
      <c r="C4" t="s">
        <v>75</v>
      </c>
      <c r="D4" s="2">
        <f>'NKE Income Statement (1)'!B11/(('NKE Balance Sheet (1)'!B23))</f>
        <v>0.10614128505502307</v>
      </c>
      <c r="E4" s="2">
        <f>'NKE Income Statement (1)'!C11/(('NKE Balance Sheet (1)'!C23))</f>
        <v>3.2550491208837545E-2</v>
      </c>
    </row>
    <row r="5" spans="1:5" x14ac:dyDescent="0.25">
      <c r="A5" s="4"/>
      <c r="B5" s="4"/>
      <c r="C5" t="s">
        <v>76</v>
      </c>
      <c r="D5" s="2">
        <f>'LULU Income Statement (1)'!B14/'LULU Balance Sheet (1)'!B22</f>
        <v>0.10074441463850331</v>
      </c>
      <c r="E5" s="2">
        <f>'LULU Income Statement (1)'!C14/'LULU Balance Sheet (1)'!C22</f>
        <v>0.11102210330352745</v>
      </c>
    </row>
    <row r="6" spans="1:5" x14ac:dyDescent="0.25">
      <c r="A6" s="4" t="s">
        <v>80</v>
      </c>
      <c r="B6" s="4" t="s">
        <v>97</v>
      </c>
      <c r="C6" t="s">
        <v>75</v>
      </c>
      <c r="D6" s="2">
        <f>'NKE Income Statement (1)'!B13/'NKE Balance Sheet (1)'!B42</f>
        <v>0.19700366897676314</v>
      </c>
      <c r="E6" s="2">
        <f>'NKE Income Statement (1)'!C13/'NKE Balance Sheet (1)'!C42</f>
        <v>0.44568584070796458</v>
      </c>
    </row>
    <row r="7" spans="1:5" x14ac:dyDescent="0.25">
      <c r="A7" s="4"/>
      <c r="B7" s="4"/>
      <c r="C7" t="s">
        <v>76</v>
      </c>
      <c r="D7" s="2">
        <f>'LULU Income Statement (1)'!B16/'LULU Balance Sheet (1)'!B42</f>
        <v>0.16197149584209999</v>
      </c>
      <c r="E7" s="2">
        <f>'LULU Income Statement (1)'!C16/'LULU Balance Sheet (1)'!C42</f>
        <v>0.33458462283234497</v>
      </c>
    </row>
    <row r="8" spans="1:5" x14ac:dyDescent="0.25">
      <c r="A8" s="4" t="s">
        <v>78</v>
      </c>
      <c r="B8" s="4" t="s">
        <v>101</v>
      </c>
      <c r="C8" t="s">
        <v>75</v>
      </c>
      <c r="D8" s="2">
        <f>'NKE Income Statement (1)'!B4/'NKE Balance Sheet (1)'!B23</f>
        <v>0.90703762868299609</v>
      </c>
      <c r="E8" s="2">
        <f>'NKE Income Statement (1)'!C4/'NKE Balance Sheet (1)'!C23</f>
        <v>0.91255217776278619</v>
      </c>
    </row>
    <row r="9" spans="1:5" x14ac:dyDescent="0.25">
      <c r="A9" s="4"/>
      <c r="B9" s="4"/>
      <c r="C9" t="s">
        <v>76</v>
      </c>
      <c r="D9" s="2">
        <f>'LULU Income Statement (1)'!B4/'LULU Balance Sheet (1)'!B22</f>
        <v>0.62567007074866288</v>
      </c>
      <c r="E9" s="2">
        <f>'LULU Income Statement (1)'!C4/(('LULU Balance Sheet (1)'!B22+'LULU Balance Sheet (1)'!C22)/2)</f>
        <v>0.72101986826979081</v>
      </c>
    </row>
    <row r="10" spans="1:5" x14ac:dyDescent="0.25">
      <c r="B10" s="4" t="s">
        <v>98</v>
      </c>
      <c r="C10" t="s">
        <v>75</v>
      </c>
      <c r="D10" s="2">
        <f>'NKE Balance Sheet (1)'!B13/'NKE Balance Sheet (1)'!B42</f>
        <v>1.5423970648185894</v>
      </c>
      <c r="E10" s="2">
        <f>'NKE Balance Sheet (1)'!C13/'NKE Balance Sheet (1)'!C42</f>
        <v>1.8279867256637168</v>
      </c>
    </row>
    <row r="11" spans="1:5" x14ac:dyDescent="0.25">
      <c r="A11" s="3"/>
      <c r="B11" s="4"/>
      <c r="C11" t="s">
        <v>76</v>
      </c>
      <c r="D11" s="2">
        <f>'LULU Balance Sheet (1)'!B22/'LULU Balance Sheet (1)'!B42</f>
        <v>1.2514295912233244</v>
      </c>
      <c r="E11" s="2">
        <f>'LULU Balance Sheet (1)'!C22/'LULU Balance Sheet (1)'!C42</f>
        <v>1.4417337782465118</v>
      </c>
    </row>
    <row r="12" spans="1:5" x14ac:dyDescent="0.25">
      <c r="B12" s="12" t="s">
        <v>103</v>
      </c>
      <c r="C12" t="s">
        <v>75</v>
      </c>
      <c r="D12" s="2">
        <f>D10*D8*D2</f>
        <v>7.4299819669713676E-2</v>
      </c>
      <c r="E12" s="2">
        <f>E10*E8*E2</f>
        <v>0.17181555166446583</v>
      </c>
    </row>
    <row r="13" spans="1:5" x14ac:dyDescent="0.25">
      <c r="B13" s="13"/>
      <c r="C13" t="s">
        <v>76</v>
      </c>
      <c r="D13" s="2">
        <f>D11*D9*D3</f>
        <v>7.6449174540168932E-2</v>
      </c>
      <c r="E13" s="2">
        <f>E11*E9*E3</f>
        <v>0.15294142266388572</v>
      </c>
    </row>
    <row r="14" spans="1:5" x14ac:dyDescent="0.25">
      <c r="B14" s="1"/>
    </row>
  </sheetData>
  <mergeCells count="10">
    <mergeCell ref="B8:B9"/>
    <mergeCell ref="A6:A7"/>
    <mergeCell ref="A8:A9"/>
    <mergeCell ref="B4:B5"/>
    <mergeCell ref="B6:B7"/>
    <mergeCell ref="A2:A3"/>
    <mergeCell ref="A4:A5"/>
    <mergeCell ref="B10:B11"/>
    <mergeCell ref="B2:B3"/>
    <mergeCell ref="B12:B13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5" sqref="E5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" sqref="D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LULU Balance Sheet (1)</vt:lpstr>
      <vt:lpstr>NKE Balance Sheet (1)</vt:lpstr>
      <vt:lpstr>LULU Income Statement (1)</vt:lpstr>
      <vt:lpstr>NKE Income Statement (1)</vt:lpstr>
      <vt:lpstr>Ratio Analysis </vt:lpstr>
      <vt:lpstr>Horizontal analysis -Income </vt:lpstr>
      <vt:lpstr>Hoeuzontal Balnce sheet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2019-12-01T17:43:42Z</dcterms:created>
  <dcterms:modified xsi:type="dcterms:W3CDTF">2020-02-23T07:08:00Z</dcterms:modified>
</cp:coreProperties>
</file>